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\Documents\Nos Gestes Climat\GT Empreinte carbone individuelle\Sessions\Session #5'_20231207_Services_publics\"/>
    </mc:Choice>
  </mc:AlternateContent>
  <xr:revisionPtr revIDLastSave="0" documentId="8_{AB64009F-6600-4184-9D0D-429C4D9D36F4}" xr6:coauthVersionLast="47" xr6:coauthVersionMax="47" xr10:uidLastSave="{00000000-0000-0000-0000-000000000000}"/>
  <bookViews>
    <workbookView xWindow="-108" yWindow="-108" windowWidth="23256" windowHeight="12456" activeTab="3" xr2:uid="{1943D0DF-101B-4BD3-9E6A-215AAAD68B5A}"/>
  </bookViews>
  <sheets>
    <sheet name="Contenu" sheetId="10" r:id="rId1"/>
    <sheet name="Emplois Finals 2019" sheetId="13" r:id="rId2"/>
    <sheet name="CA branche 2019" sheetId="17" r:id="rId3"/>
    <sheet name="emGES_dtot_typ_FR19_NGC" sheetId="15" r:id="rId4"/>
    <sheet name="emGES_dtot_typ_FR19" sheetId="14" r:id="rId5"/>
    <sheet name="emGES_dom_dtot_typ_FR19" sheetId="7" r:id="rId6"/>
    <sheet name="emGES_imp_hWO_dtot_typ_FR19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5" l="1"/>
  <c r="I61" i="15"/>
  <c r="I47" i="15"/>
  <c r="I48" i="15" s="1"/>
  <c r="B64" i="15" l="1"/>
  <c r="E649" i="17" l="1"/>
  <c r="E648" i="17"/>
  <c r="E1431" i="17" l="1"/>
  <c r="E1142" i="17"/>
  <c r="E765" i="17"/>
  <c r="E777" i="17"/>
  <c r="E757" i="17"/>
  <c r="B47" i="15" l="1"/>
  <c r="D22" i="15"/>
  <c r="D23" i="15" s="1"/>
  <c r="C22" i="15"/>
  <c r="C23" i="15" s="1"/>
  <c r="D20" i="15"/>
  <c r="D21" i="15" s="1"/>
  <c r="C20" i="15"/>
  <c r="C21" i="15" s="1"/>
  <c r="D18" i="15"/>
  <c r="D19" i="15" s="1"/>
  <c r="C18" i="15"/>
  <c r="C19" i="15" s="1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G11" i="15"/>
  <c r="AF11" i="15"/>
  <c r="AE11" i="15"/>
  <c r="AD11" i="15"/>
  <c r="AC11" i="15"/>
  <c r="AB11" i="15"/>
  <c r="H37" i="15" s="1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G10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B73" i="15" s="1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G9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BN8" i="15"/>
  <c r="E20" i="15" s="1"/>
  <c r="E21" i="15" s="1"/>
  <c r="BM8" i="15"/>
  <c r="BL8" i="15"/>
  <c r="E60" i="15" s="1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E52" i="15" s="1"/>
  <c r="AH8" i="15"/>
  <c r="AG8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E32" i="15" s="1"/>
  <c r="L8" i="15"/>
  <c r="K8" i="15"/>
  <c r="J8" i="15"/>
  <c r="I8" i="15"/>
  <c r="H8" i="15"/>
  <c r="G8" i="15"/>
  <c r="F8" i="15"/>
  <c r="E8" i="15"/>
  <c r="D8" i="15"/>
  <c r="C8" i="15"/>
  <c r="B8" i="15"/>
  <c r="BN7" i="15"/>
  <c r="E18" i="15" s="1"/>
  <c r="BM7" i="15"/>
  <c r="BL7" i="15"/>
  <c r="BK7" i="15"/>
  <c r="BJ7" i="15"/>
  <c r="E59" i="15" s="1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G7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H39" i="15" s="1"/>
  <c r="AU6" i="15"/>
  <c r="AT6" i="15"/>
  <c r="AS6" i="15"/>
  <c r="AR6" i="15"/>
  <c r="AQ6" i="15"/>
  <c r="H56" i="15" s="1"/>
  <c r="I56" i="15" s="1"/>
  <c r="AP6" i="15"/>
  <c r="H55" i="15" s="1"/>
  <c r="I55" i="15" s="1"/>
  <c r="AO6" i="15"/>
  <c r="AN6" i="15"/>
  <c r="H54" i="15" s="1"/>
  <c r="I54" i="15" s="1"/>
  <c r="AM6" i="15"/>
  <c r="AL6" i="15"/>
  <c r="AK6" i="15"/>
  <c r="AJ6" i="15"/>
  <c r="H53" i="15" s="1"/>
  <c r="I53" i="15" s="1"/>
  <c r="AI6" i="15"/>
  <c r="AH6" i="15"/>
  <c r="AG6" i="15"/>
  <c r="AF6" i="15"/>
  <c r="AE6" i="15"/>
  <c r="AD6" i="15"/>
  <c r="AC6" i="15"/>
  <c r="AB6" i="15"/>
  <c r="H38" i="15" s="1"/>
  <c r="I38" i="15" s="1"/>
  <c r="AA6" i="15"/>
  <c r="Z6" i="15"/>
  <c r="H33" i="15" s="1"/>
  <c r="I33" i="15" s="1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H22" i="14"/>
  <c r="H21" i="14"/>
  <c r="B28" i="14"/>
  <c r="B34" i="14"/>
  <c r="B33" i="14"/>
  <c r="B32" i="14"/>
  <c r="B26" i="14"/>
  <c r="B27" i="14"/>
  <c r="E23" i="14"/>
  <c r="D23" i="14"/>
  <c r="D22" i="14"/>
  <c r="C22" i="14"/>
  <c r="C23" i="14" s="1"/>
  <c r="E22" i="14"/>
  <c r="D20" i="14"/>
  <c r="D21" i="14" s="1"/>
  <c r="C20" i="14"/>
  <c r="C21" i="14" s="1"/>
  <c r="D18" i="14"/>
  <c r="D19" i="14" s="1"/>
  <c r="C18" i="14"/>
  <c r="C19" i="14" s="1"/>
  <c r="BN13" i="14"/>
  <c r="BM13" i="14"/>
  <c r="BL13" i="14"/>
  <c r="BK13" i="14"/>
  <c r="BJ13" i="14"/>
  <c r="BI13" i="14"/>
  <c r="BH13" i="14"/>
  <c r="BG13" i="14"/>
  <c r="BF13" i="14"/>
  <c r="BE13" i="14"/>
  <c r="BD13" i="14"/>
  <c r="BC13" i="14"/>
  <c r="BB13" i="14"/>
  <c r="BA13" i="14"/>
  <c r="AZ13" i="14"/>
  <c r="AY13" i="14"/>
  <c r="AX13" i="14"/>
  <c r="AW13" i="14"/>
  <c r="AV13" i="14"/>
  <c r="AU13" i="14"/>
  <c r="AT13" i="14"/>
  <c r="AS13" i="14"/>
  <c r="AR13" i="14"/>
  <c r="AQ13" i="14"/>
  <c r="AP13" i="14"/>
  <c r="AO13" i="14"/>
  <c r="AN13" i="14"/>
  <c r="AM13" i="14"/>
  <c r="AL13" i="14"/>
  <c r="AK13" i="14"/>
  <c r="AJ13" i="14"/>
  <c r="AI13" i="14"/>
  <c r="AH13" i="14"/>
  <c r="AG13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BN12" i="14"/>
  <c r="BM12" i="14"/>
  <c r="BL12" i="14"/>
  <c r="BK12" i="14"/>
  <c r="BJ12" i="14"/>
  <c r="BI12" i="14"/>
  <c r="BH12" i="14"/>
  <c r="BG12" i="14"/>
  <c r="BF12" i="14"/>
  <c r="BE12" i="14"/>
  <c r="BD12" i="14"/>
  <c r="BC12" i="14"/>
  <c r="BB12" i="14"/>
  <c r="BA12" i="14"/>
  <c r="AZ12" i="14"/>
  <c r="AY12" i="14"/>
  <c r="AX12" i="14"/>
  <c r="AW12" i="14"/>
  <c r="AV12" i="14"/>
  <c r="AU12" i="14"/>
  <c r="AT12" i="14"/>
  <c r="AS12" i="14"/>
  <c r="AR12" i="14"/>
  <c r="AQ12" i="14"/>
  <c r="AP12" i="14"/>
  <c r="AO12" i="14"/>
  <c r="AN12" i="14"/>
  <c r="AM12" i="14"/>
  <c r="AL12" i="14"/>
  <c r="AK12" i="14"/>
  <c r="AJ12" i="14"/>
  <c r="AI12" i="14"/>
  <c r="AH12" i="14"/>
  <c r="AG12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BN11" i="14"/>
  <c r="BM11" i="14"/>
  <c r="BL11" i="14"/>
  <c r="BK11" i="14"/>
  <c r="BJ11" i="14"/>
  <c r="BI11" i="14"/>
  <c r="BH11" i="14"/>
  <c r="BG11" i="14"/>
  <c r="BF11" i="14"/>
  <c r="BE11" i="14"/>
  <c r="BD11" i="14"/>
  <c r="BC11" i="14"/>
  <c r="BB11" i="14"/>
  <c r="BA11" i="14"/>
  <c r="AZ11" i="14"/>
  <c r="AY11" i="14"/>
  <c r="AX11" i="14"/>
  <c r="AW11" i="14"/>
  <c r="AV11" i="14"/>
  <c r="AU11" i="14"/>
  <c r="AT11" i="14"/>
  <c r="AS11" i="14"/>
  <c r="AR11" i="14"/>
  <c r="AQ11" i="14"/>
  <c r="AP11" i="14"/>
  <c r="AO11" i="14"/>
  <c r="AN11" i="14"/>
  <c r="AM11" i="14"/>
  <c r="AL11" i="14"/>
  <c r="AK11" i="14"/>
  <c r="AJ11" i="14"/>
  <c r="AI11" i="14"/>
  <c r="AH11" i="14"/>
  <c r="AG11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BN10" i="14"/>
  <c r="BM10" i="14"/>
  <c r="BL10" i="14"/>
  <c r="BK10" i="14"/>
  <c r="BJ10" i="14"/>
  <c r="BI10" i="14"/>
  <c r="BH10" i="14"/>
  <c r="BG10" i="14"/>
  <c r="BF10" i="14"/>
  <c r="BE10" i="14"/>
  <c r="BD10" i="14"/>
  <c r="BC10" i="14"/>
  <c r="BB10" i="14"/>
  <c r="BA10" i="14"/>
  <c r="AZ10" i="14"/>
  <c r="AY10" i="14"/>
  <c r="AX10" i="14"/>
  <c r="AW10" i="14"/>
  <c r="AV10" i="14"/>
  <c r="AU10" i="14"/>
  <c r="AT10" i="14"/>
  <c r="AS10" i="14"/>
  <c r="AR10" i="14"/>
  <c r="AQ10" i="14"/>
  <c r="AP10" i="14"/>
  <c r="AO10" i="14"/>
  <c r="AN10" i="14"/>
  <c r="AM10" i="14"/>
  <c r="AL10" i="14"/>
  <c r="AK10" i="14"/>
  <c r="AJ10" i="14"/>
  <c r="AI10" i="14"/>
  <c r="AH10" i="14"/>
  <c r="AG10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BN9" i="14"/>
  <c r="BM9" i="14"/>
  <c r="BL9" i="14"/>
  <c r="BK9" i="14"/>
  <c r="BJ9" i="14"/>
  <c r="BI9" i="14"/>
  <c r="BH9" i="14"/>
  <c r="BG9" i="14"/>
  <c r="BF9" i="14"/>
  <c r="BE9" i="14"/>
  <c r="BD9" i="14"/>
  <c r="BC9" i="14"/>
  <c r="BB9" i="14"/>
  <c r="BA9" i="14"/>
  <c r="AZ9" i="14"/>
  <c r="AY9" i="14"/>
  <c r="AX9" i="14"/>
  <c r="AW9" i="14"/>
  <c r="AV9" i="14"/>
  <c r="AU9" i="14"/>
  <c r="AT9" i="14"/>
  <c r="AS9" i="14"/>
  <c r="AR9" i="14"/>
  <c r="AQ9" i="14"/>
  <c r="AP9" i="14"/>
  <c r="AO9" i="14"/>
  <c r="AN9" i="14"/>
  <c r="AM9" i="14"/>
  <c r="AL9" i="14"/>
  <c r="AK9" i="14"/>
  <c r="AJ9" i="14"/>
  <c r="AI9" i="14"/>
  <c r="AH9" i="14"/>
  <c r="AG9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BN8" i="14"/>
  <c r="E20" i="14" s="1"/>
  <c r="E21" i="14" s="1"/>
  <c r="BM8" i="14"/>
  <c r="BL8" i="14"/>
  <c r="BK8" i="14"/>
  <c r="BJ8" i="14"/>
  <c r="BI8" i="14"/>
  <c r="BH8" i="14"/>
  <c r="BG8" i="14"/>
  <c r="BF8" i="14"/>
  <c r="BE8" i="14"/>
  <c r="BD8" i="14"/>
  <c r="BC8" i="14"/>
  <c r="BB8" i="14"/>
  <c r="BA8" i="14"/>
  <c r="AZ8" i="14"/>
  <c r="AY8" i="14"/>
  <c r="AX8" i="14"/>
  <c r="AW8" i="14"/>
  <c r="AV8" i="14"/>
  <c r="AU8" i="14"/>
  <c r="AT8" i="14"/>
  <c r="AS8" i="14"/>
  <c r="AR8" i="14"/>
  <c r="AQ8" i="14"/>
  <c r="AP8" i="14"/>
  <c r="AO8" i="14"/>
  <c r="AN8" i="14"/>
  <c r="AM8" i="14"/>
  <c r="AL8" i="14"/>
  <c r="AK8" i="14"/>
  <c r="AJ8" i="14"/>
  <c r="AI8" i="14"/>
  <c r="AH8" i="14"/>
  <c r="AG8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BN7" i="14"/>
  <c r="E18" i="14" s="1"/>
  <c r="E19" i="14" s="1"/>
  <c r="BM7" i="14"/>
  <c r="BL7" i="14"/>
  <c r="BK7" i="14"/>
  <c r="BJ7" i="14"/>
  <c r="BI7" i="14"/>
  <c r="BH7" i="14"/>
  <c r="BG7" i="14"/>
  <c r="BF7" i="14"/>
  <c r="BE7" i="14"/>
  <c r="BD7" i="14"/>
  <c r="BC7" i="14"/>
  <c r="BB7" i="14"/>
  <c r="BA7" i="14"/>
  <c r="AZ7" i="14"/>
  <c r="AY7" i="14"/>
  <c r="AX7" i="14"/>
  <c r="AW7" i="14"/>
  <c r="AV7" i="14"/>
  <c r="AU7" i="14"/>
  <c r="AT7" i="14"/>
  <c r="AS7" i="14"/>
  <c r="AR7" i="14"/>
  <c r="AQ7" i="14"/>
  <c r="AP7" i="14"/>
  <c r="AO7" i="14"/>
  <c r="AN7" i="14"/>
  <c r="AM7" i="14"/>
  <c r="AL7" i="14"/>
  <c r="AK7" i="14"/>
  <c r="AJ7" i="14"/>
  <c r="AI7" i="14"/>
  <c r="AH7" i="14"/>
  <c r="AG7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BN6" i="14"/>
  <c r="BM6" i="14"/>
  <c r="BL6" i="14"/>
  <c r="BK6" i="14"/>
  <c r="BJ6" i="14"/>
  <c r="BI6" i="14"/>
  <c r="BH6" i="14"/>
  <c r="BG6" i="14"/>
  <c r="BF6" i="14"/>
  <c r="BE6" i="14"/>
  <c r="BD6" i="14"/>
  <c r="BC6" i="14"/>
  <c r="BB6" i="14"/>
  <c r="BA6" i="14"/>
  <c r="AZ6" i="14"/>
  <c r="AY6" i="14"/>
  <c r="AX6" i="14"/>
  <c r="AW6" i="14"/>
  <c r="AV6" i="14"/>
  <c r="AU6" i="14"/>
  <c r="AT6" i="14"/>
  <c r="AS6" i="14"/>
  <c r="AR6" i="14"/>
  <c r="AQ6" i="14"/>
  <c r="AP6" i="14"/>
  <c r="AO6" i="14"/>
  <c r="AN6" i="14"/>
  <c r="AM6" i="14"/>
  <c r="AL6" i="14"/>
  <c r="AK6" i="14"/>
  <c r="AJ6" i="14"/>
  <c r="AI6" i="14"/>
  <c r="AH6" i="14"/>
  <c r="AG6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G44" i="13"/>
  <c r="AF44" i="13"/>
  <c r="AE44" i="13"/>
  <c r="AD44" i="13"/>
  <c r="AC44" i="13"/>
  <c r="AC40" i="13"/>
  <c r="AC14" i="13"/>
  <c r="AE16" i="13"/>
  <c r="AD31" i="13"/>
  <c r="AE30" i="13"/>
  <c r="AD30" i="13"/>
  <c r="AC30" i="13"/>
  <c r="AG31" i="13"/>
  <c r="AG28" i="13"/>
  <c r="AG22" i="13"/>
  <c r="AF39" i="13"/>
  <c r="AF40" i="13"/>
  <c r="AF31" i="13"/>
  <c r="AF32" i="13"/>
  <c r="AF28" i="13"/>
  <c r="AF26" i="13"/>
  <c r="AF22" i="13"/>
  <c r="AE22" i="13"/>
  <c r="AD22" i="13"/>
  <c r="AE40" i="13"/>
  <c r="AE31" i="13"/>
  <c r="AE26" i="13"/>
  <c r="AE28" i="13"/>
  <c r="AC39" i="13"/>
  <c r="AC22" i="13"/>
  <c r="AC26" i="13"/>
  <c r="AC28" i="13"/>
  <c r="AC31" i="13"/>
  <c r="AC32" i="13"/>
  <c r="AG17" i="13"/>
  <c r="AG18" i="13"/>
  <c r="AG19" i="13"/>
  <c r="AG15" i="13"/>
  <c r="AF15" i="13"/>
  <c r="AF16" i="13"/>
  <c r="AF17" i="13"/>
  <c r="AF18" i="13"/>
  <c r="AF19" i="13"/>
  <c r="AE15" i="13"/>
  <c r="AE17" i="13"/>
  <c r="AE18" i="13"/>
  <c r="AE19" i="13"/>
  <c r="AC19" i="13"/>
  <c r="AC15" i="13"/>
  <c r="AC16" i="13"/>
  <c r="AC17" i="13"/>
  <c r="AC18" i="13"/>
  <c r="AF14" i="13"/>
  <c r="AE14" i="13"/>
  <c r="AC5" i="13"/>
  <c r="B68" i="15" l="1"/>
  <c r="B69" i="15" s="1"/>
  <c r="B71" i="15"/>
  <c r="B72" i="15"/>
  <c r="H40" i="15"/>
  <c r="I40" i="15" s="1"/>
  <c r="H57" i="15"/>
  <c r="I57" i="15" s="1"/>
  <c r="E51" i="15"/>
  <c r="H34" i="15"/>
  <c r="I34" i="15" s="1"/>
  <c r="H36" i="15"/>
  <c r="I36" i="15" s="1"/>
  <c r="H35" i="15"/>
  <c r="I35" i="15" s="1"/>
  <c r="AI15" i="15"/>
  <c r="H52" i="15"/>
  <c r="I52" i="15" s="1"/>
  <c r="H58" i="15"/>
  <c r="I58" i="15" s="1"/>
  <c r="AB15" i="15"/>
  <c r="E39" i="15"/>
  <c r="H32" i="15"/>
  <c r="I32" i="15" s="1"/>
  <c r="E40" i="15"/>
  <c r="I39" i="15"/>
  <c r="E37" i="15"/>
  <c r="H41" i="15"/>
  <c r="I41" i="15" s="1"/>
  <c r="E22" i="15"/>
  <c r="E23" i="15" s="1"/>
  <c r="F20" i="15"/>
  <c r="F21" i="15" s="1"/>
  <c r="F18" i="15"/>
  <c r="E19" i="15"/>
  <c r="H21" i="15" s="1"/>
  <c r="F20" i="14"/>
  <c r="F21" i="14" s="1"/>
  <c r="F18" i="14"/>
  <c r="B70" i="15" l="1"/>
  <c r="B26" i="15"/>
  <c r="F19" i="15"/>
  <c r="B74" i="15" s="1"/>
  <c r="B75" i="15" s="1"/>
  <c r="B28" i="15"/>
  <c r="F19" i="14"/>
  <c r="H22" i="15" l="1"/>
</calcChain>
</file>

<file path=xl/sharedStrings.xml><?xml version="1.0" encoding="utf-8"?>
<sst xmlns="http://schemas.openxmlformats.org/spreadsheetml/2006/main" count="6059" uniqueCount="3064">
  <si>
    <t>CPA_A01</t>
  </si>
  <si>
    <t>CPA_A02</t>
  </si>
  <si>
    <t>CPA_A03</t>
  </si>
  <si>
    <t>CPA_B</t>
  </si>
  <si>
    <t>CPA_C10_C12</t>
  </si>
  <si>
    <t>CPA_C13_C15</t>
  </si>
  <si>
    <t>CPA_C16</t>
  </si>
  <si>
    <t>CPA_C17</t>
  </si>
  <si>
    <t>CPA_C18</t>
  </si>
  <si>
    <t>CPA_C19</t>
  </si>
  <si>
    <t>CPA_C20</t>
  </si>
  <si>
    <t>CPA_C21</t>
  </si>
  <si>
    <t>CPA_C22</t>
  </si>
  <si>
    <t>CPA_C23</t>
  </si>
  <si>
    <t>CPA_C24</t>
  </si>
  <si>
    <t>CPA_C25</t>
  </si>
  <si>
    <t>CPA_C26</t>
  </si>
  <si>
    <t>CPA_C27</t>
  </si>
  <si>
    <t>CPA_C28</t>
  </si>
  <si>
    <t>CPA_C29</t>
  </si>
  <si>
    <t>CPA_C30</t>
  </si>
  <si>
    <t>CPA_C31_C32</t>
  </si>
  <si>
    <t>CPA_C33</t>
  </si>
  <si>
    <t>CPA_D35</t>
  </si>
  <si>
    <t>CPA_E36</t>
  </si>
  <si>
    <t>CPA_E37_E39</t>
  </si>
  <si>
    <t>CPA_F</t>
  </si>
  <si>
    <t>CPA_G45</t>
  </si>
  <si>
    <t>CPA_G46</t>
  </si>
  <si>
    <t>CPA_G47</t>
  </si>
  <si>
    <t>CPA_H49</t>
  </si>
  <si>
    <t>CPA_H50</t>
  </si>
  <si>
    <t>CPA_H51</t>
  </si>
  <si>
    <t>CPA_H52</t>
  </si>
  <si>
    <t>CPA_H53</t>
  </si>
  <si>
    <t>CPA_I</t>
  </si>
  <si>
    <t>CPA_J58</t>
  </si>
  <si>
    <t>CPA_J59_J60</t>
  </si>
  <si>
    <t>CPA_J61</t>
  </si>
  <si>
    <t>CPA_J62_J63</t>
  </si>
  <si>
    <t>CPA_K64</t>
  </si>
  <si>
    <t>CPA_K65</t>
  </si>
  <si>
    <t>CPA_K66</t>
  </si>
  <si>
    <t>CPA_L68B</t>
  </si>
  <si>
    <t>CPA_L68A</t>
  </si>
  <si>
    <t>CPA_M69_M70</t>
  </si>
  <si>
    <t>CPA_M71</t>
  </si>
  <si>
    <t>CPA_M72</t>
  </si>
  <si>
    <t>CPA_M73</t>
  </si>
  <si>
    <t>CPA_M74_M75</t>
  </si>
  <si>
    <t>CPA_N77</t>
  </si>
  <si>
    <t>CPA_N78</t>
  </si>
  <si>
    <t>CPA_N79</t>
  </si>
  <si>
    <t>CPA_N80_N82</t>
  </si>
  <si>
    <t>CPA_O84</t>
  </si>
  <si>
    <t>CPA_P85</t>
  </si>
  <si>
    <t>CPA_Q86</t>
  </si>
  <si>
    <t>CPA_Q87_Q88</t>
  </si>
  <si>
    <t>CPA_R90_R92</t>
  </si>
  <si>
    <t>CPA_R93</t>
  </si>
  <si>
    <t>CPA_S94</t>
  </si>
  <si>
    <t>CPA_S95</t>
  </si>
  <si>
    <t>CPA_S96</t>
  </si>
  <si>
    <t>CPA_T</t>
  </si>
  <si>
    <t>CPA_TOT</t>
  </si>
  <si>
    <t>Ménages</t>
  </si>
  <si>
    <t>Variation des stocks</t>
  </si>
  <si>
    <t>Empreinte services publics (ktCO2eq)</t>
  </si>
  <si>
    <t>Empreinte services publics (kgO2eq/hab)</t>
  </si>
  <si>
    <t>TABLEAU DES EMPLOIS FINALS</t>
  </si>
  <si>
    <t>PRODUITS</t>
  </si>
  <si>
    <t>Dépense de consommation finale</t>
  </si>
  <si>
    <t xml:space="preserve">Formation brute de capital fixe </t>
  </si>
  <si>
    <t>Collective APU</t>
  </si>
  <si>
    <t>Individuelle APU</t>
  </si>
  <si>
    <t>Total APU</t>
  </si>
  <si>
    <t>ISBLSM</t>
  </si>
  <si>
    <t>DEPENSE TOTALE</t>
  </si>
  <si>
    <t>SNFEI</t>
  </si>
  <si>
    <t>Ménages hors EI</t>
  </si>
  <si>
    <t>SFEI</t>
  </si>
  <si>
    <t>APU</t>
  </si>
  <si>
    <t>FBCF TOTALE</t>
  </si>
  <si>
    <t>Acq. moins ces. d'objets de valeur</t>
  </si>
  <si>
    <t xml:space="preserve">FBC totale </t>
  </si>
  <si>
    <t>Exportations de biens et de services</t>
  </si>
  <si>
    <t>Total des emplois finals</t>
  </si>
  <si>
    <t>AGRICULTURE, SYLVICULTURE ET PÊCHE</t>
  </si>
  <si>
    <t>AZ</t>
  </si>
  <si>
    <t>INDUSTRIES EXTRACTIVES</t>
  </si>
  <si>
    <t>BZ</t>
  </si>
  <si>
    <t>FABRICATION DE DENRÉES ALIMENTAIRES, DE BOISSONS ET DE PRODUITS À BASE DE TABAC</t>
  </si>
  <si>
    <t>CA</t>
  </si>
  <si>
    <t>FABRICATION DE TEXTILES, INDUSTRIES DE L'HABILLEMENT, INDUSTRIE DU CUIR ET DE LA CHAUSSURE</t>
  </si>
  <si>
    <t>CB</t>
  </si>
  <si>
    <t>TRAVAIL DU BOIS, INDUSTRIES DU PAPIER ET IMPRIMERIE</t>
  </si>
  <si>
    <t>CC</t>
  </si>
  <si>
    <t>COKÉFACTION ET RAFFINAGE</t>
  </si>
  <si>
    <t>CD</t>
  </si>
  <si>
    <t>INDUSTRIE CHIMIQUE</t>
  </si>
  <si>
    <t>CE</t>
  </si>
  <si>
    <t>INDUSTRIE PHARMACEUTIQUE</t>
  </si>
  <si>
    <t>CF</t>
  </si>
  <si>
    <t>FABRICATION DE PRODUITS EN CAOUTCHOUC, EN PLASTIQUE ET D'AUTRES PRODUITS MINÉRAUX NON MÉTALLIQUES</t>
  </si>
  <si>
    <t>CG</t>
  </si>
  <si>
    <t>MÉTALLURGIE ET FABRICATION DE PRODUITS MÉTALLIQUES, HORS MACHINES ET ÉQUIPEMENTS</t>
  </si>
  <si>
    <t>CH</t>
  </si>
  <si>
    <t>FABRICATION DE PRODUITS INFORMATIQUES, ÉLECTRONIQUES ET OPTIQUES</t>
  </si>
  <si>
    <t>CI</t>
  </si>
  <si>
    <t>FABRICATION D ÉQUIPEMENTS ÉLECTRIQUES</t>
  </si>
  <si>
    <t>CJ</t>
  </si>
  <si>
    <t>FABRICATION DE MACHINES ET ÉQUIPEMENTS N.C.A.</t>
  </si>
  <si>
    <t>CK</t>
  </si>
  <si>
    <t>FABRICATION DE MATÉRIELS DE TRANSPORT</t>
  </si>
  <si>
    <t>CL</t>
  </si>
  <si>
    <t>AUTRES INDUSTRIES MANUFACTURIÈRES ; RÉPARATION ET INSTALLATION DE MACHINES ET D'ÉQUIPEMENTS</t>
  </si>
  <si>
    <t>CM</t>
  </si>
  <si>
    <t>PRODUCTION ET DISTRIBUTION D'ÉLECTRICITÉ, DE GAZ, DE VAPEUR ET D'AIR CONDITIONNÉ</t>
  </si>
  <si>
    <t>DZ</t>
  </si>
  <si>
    <t>PRODUCTION ET DISTRIBUTION D'EAU ; ASSAINISSEMENT, GESTION DES DÉCHETS ET DÉPOLLUTION</t>
  </si>
  <si>
    <t>EZ</t>
  </si>
  <si>
    <t>CONSTRUCTION</t>
  </si>
  <si>
    <t>FZ</t>
  </si>
  <si>
    <t>COMMERCE ; RÉPARATION D'AUTOMOBILES ET DE MOTOCYCLES</t>
  </si>
  <si>
    <t>GZ</t>
  </si>
  <si>
    <t>TRANSPORTS ET ENTREPOSAGE</t>
  </si>
  <si>
    <t>HZ</t>
  </si>
  <si>
    <t>HÉBERGEMENT ET RESTAURATION</t>
  </si>
  <si>
    <t>IZ</t>
  </si>
  <si>
    <t>ÉDITION, AUDIOVISUEL ET DIFFUSION</t>
  </si>
  <si>
    <t>JA</t>
  </si>
  <si>
    <t>TÉLÉCOMMUNICATIONS</t>
  </si>
  <si>
    <t>JB</t>
  </si>
  <si>
    <t>ACTIVITÉS INFORMATIQUES ET SERVICES D'INFORMATION</t>
  </si>
  <si>
    <t>JC</t>
  </si>
  <si>
    <t>ACTIVITÉS FINANCIÈRES ET D'ASSURANCE</t>
  </si>
  <si>
    <t>KZ</t>
  </si>
  <si>
    <t>ACTIVITÉS IMMOBILIÈRES</t>
  </si>
  <si>
    <t>LZ</t>
  </si>
  <si>
    <t>ACTIVITÉS JURIDIQUES, COMPTABLES, DE GESTION, D'ARCHITECTURE, D'INGÉNIERIE, DE CONTRÔLE ET D'ANALYSES TECHNIQUES</t>
  </si>
  <si>
    <t>MA</t>
  </si>
  <si>
    <t>RECHERCHE-DÉVELOPPEMENT SCIENTIFIQUE</t>
  </si>
  <si>
    <t>MB</t>
  </si>
  <si>
    <t>AUTRES ACTIVITÉS SPÉCIALISÉES, SCIENTIFIQUES ET TECHNIQUES</t>
  </si>
  <si>
    <t>MC</t>
  </si>
  <si>
    <t>ACTIVITÉS DE SERVICES ADMINISTRATIFS ET DE SOUTIEN</t>
  </si>
  <si>
    <t>NZ</t>
  </si>
  <si>
    <t>ADMINISTRATION PUBLIQUE ET DÉFENSE - SÉCURITÉ SOCIALE OBLIGATOIRE</t>
  </si>
  <si>
    <t>OZ</t>
  </si>
  <si>
    <t>ENSEIGNEMENT</t>
  </si>
  <si>
    <t>PZ</t>
  </si>
  <si>
    <t>ACTIVITÉS POUR LA SANTÉ HUMAINE</t>
  </si>
  <si>
    <t>QA</t>
  </si>
  <si>
    <t>HÉBERGEMENT MÉDICO-SOCIAL ET SOCIAL ET ACTION SOCIALE SANS HÉBERGEMENT</t>
  </si>
  <si>
    <t>QB</t>
  </si>
  <si>
    <t>ARTS, SPECTACLES ET ACTIVITÉS RÉCRÉATIVES</t>
  </si>
  <si>
    <t>RZ</t>
  </si>
  <si>
    <t>AUTRES ACTIVITÉS DE SERVICES</t>
  </si>
  <si>
    <t>SZ</t>
  </si>
  <si>
    <t>ACTIVITÉS DES MÉNAGES EN TANT QU'EMPLOYEURS ; ACTIVITÉS INDIFFÉRENCIÉES DES MÉNAGES EN TANT QUE PRODUCTEURS DE BIENS ET SERVICES POUR USAGE PROPRE</t>
  </si>
  <si>
    <t>TZ</t>
  </si>
  <si>
    <t>CORRECTION TERRITORIALE</t>
  </si>
  <si>
    <t xml:space="preserve">PCHTR </t>
  </si>
  <si>
    <t>CORRECTION CAF/FAB</t>
  </si>
  <si>
    <t>PCAFAB</t>
  </si>
  <si>
    <t>TOTAL</t>
  </si>
  <si>
    <t xml:space="preserve">TOTAL </t>
  </si>
  <si>
    <t>Produits de l'agriculture et de la chasse et services annexes</t>
  </si>
  <si>
    <t>Produits sylvicoles et services annexes</t>
  </si>
  <si>
    <t>Produits de la pêche et de l'aquaculture; services de soutien à la pêche</t>
  </si>
  <si>
    <t>Produits des industries extractives</t>
  </si>
  <si>
    <t>Produits des industries alimentaires, boissons et produits à base de tabac</t>
  </si>
  <si>
    <t>Produits de l'industrie textile, articles d'habillement, cuir et articles en cuir</t>
  </si>
  <si>
    <t>Bois, articles en bois et en liège, à l'exclusion des meubles; articles de vannerie et de sparterie</t>
  </si>
  <si>
    <t>Papier et carton</t>
  </si>
  <si>
    <t>Travaux d'impression et de reproduction</t>
  </si>
  <si>
    <t>Produits de la cokéfaction et du raffinage</t>
  </si>
  <si>
    <t>Produits chimiques</t>
  </si>
  <si>
    <t>Produits pharmaceutiques de base et préparations pharmaceutiques</t>
  </si>
  <si>
    <t>Produits en caoutchouc et en plastique</t>
  </si>
  <si>
    <t>Autres produits minéraux non métalliques</t>
  </si>
  <si>
    <t>Produits métallurgiques</t>
  </si>
  <si>
    <t>Produits métalliques, à l'exclusion des machines et équipements</t>
  </si>
  <si>
    <t>Produits informatiques, électroniques et optiques</t>
  </si>
  <si>
    <t>Équipements électriques</t>
  </si>
  <si>
    <t>Machines et équipements n.c.a.</t>
  </si>
  <si>
    <t>Véhicules automobiles, remorques et semi-remorques</t>
  </si>
  <si>
    <t>Autres matériels de transport</t>
  </si>
  <si>
    <t>Meubles et autres produits manufacturés</t>
  </si>
  <si>
    <t>Réparation et installation de machines et d'équipements</t>
  </si>
  <si>
    <t>Électricité, gaz, vapeur et air conditionné</t>
  </si>
  <si>
    <t>Eau naturelle; traitement et distribution d'eau</t>
  </si>
  <si>
    <t>Collecte et traitement des eaux usées; boues d'épuration; collecte, traitement et élimination des déchets; récupération de matériaux; Dépollution et autres services de gestion des déchets</t>
  </si>
  <si>
    <t>Constructions et travaux de construction</t>
  </si>
  <si>
    <t>Commerce et réparation d'automobiles et de motocycles</t>
  </si>
  <si>
    <t>Commerce de gros, à l'exclusion des automobiles et des motocycles</t>
  </si>
  <si>
    <t>Commerce de détail, à l'exclusion des automobiles et des motocycles</t>
  </si>
  <si>
    <t>Transports terrestres et transports par conduites</t>
  </si>
  <si>
    <t>Transport par eau</t>
  </si>
  <si>
    <t>Transports aériens</t>
  </si>
  <si>
    <t>Entreposage et services auxiliaires des transports</t>
  </si>
  <si>
    <t>Services de poste et de courrier</t>
  </si>
  <si>
    <t>Services d'hébergement et de restauration</t>
  </si>
  <si>
    <t>Édition</t>
  </si>
  <si>
    <t>Production de films cinématographiques, de vidéos et de programmes de télévision; enregistrement sonore et édition musicale; programmation et diffusion</t>
  </si>
  <si>
    <t>Services de télécommunications</t>
  </si>
  <si>
    <t>Programmation, conseil et autres activités informatiques; Services d'information</t>
  </si>
  <si>
    <t>Services financiers, hors assurances et caisses de retraite</t>
  </si>
  <si>
    <t>Services d'assurance, de réassurance et de caisses de retraite, à l'exclusion de la sécurité sociale obligatoire</t>
  </si>
  <si>
    <t>Services auxiliaires aux services financiers et aux assurances</t>
  </si>
  <si>
    <t>Services immobiliers à l'exclusion des loyers imputés</t>
  </si>
  <si>
    <t>Loyers imputés des logements occupés par leur propriétaire</t>
  </si>
  <si>
    <t>Services juridiques et comptables; services des sièges sociaux; conseil de gestion</t>
  </si>
  <si>
    <t>Services d'architecture et d'ingénierie; services de contrôle et analyses techniques</t>
  </si>
  <si>
    <t>Services de recherche et développement scientifique</t>
  </si>
  <si>
    <t>Services de publicité et d'études de marché</t>
  </si>
  <si>
    <t>Autres services spécialisés, scientifiques et techniques et services vétérinaires</t>
  </si>
  <si>
    <t>Location et location-bail</t>
  </si>
  <si>
    <t>Services liés à l'emploi</t>
  </si>
  <si>
    <t>Services des agences de voyage, des voyagistes et autres services de réservation et services connexes</t>
  </si>
  <si>
    <t>Services de sécurité et d'enquête; services relatifs aux bâtiments et aménagement paysager; services administratifs et autres services de soutien aux entreprises</t>
  </si>
  <si>
    <t>Services d'administration publique et de défense; services de sécurité sociale obligatoire</t>
  </si>
  <si>
    <t>Services de l'enseignement</t>
  </si>
  <si>
    <t>Services de santé humaine</t>
  </si>
  <si>
    <t>Services d'hébergement médico-social et social; services d'action sociale sans hébergement</t>
  </si>
  <si>
    <t>Services créatifs, artistiques, du spectacle, des bibliothèques, archives, musées et autres services culturels; jeux de hasard et d'argent</t>
  </si>
  <si>
    <t>Services sportifs, récréatifs et de loisirs</t>
  </si>
  <si>
    <t>Services fournis par des organisations associatives</t>
  </si>
  <si>
    <t>Services de réparation d'ordinateurs et de biens personnels et domestiques</t>
  </si>
  <si>
    <t>Autres services personnels</t>
  </si>
  <si>
    <t>Services des ménages en tant qu'employeurs; biens et services divers produits par les ménages pour leur usage propre</t>
  </si>
  <si>
    <t>1 - Ménages</t>
  </si>
  <si>
    <t>2 - ISBLM</t>
  </si>
  <si>
    <t>3 - Administrations publiques</t>
  </si>
  <si>
    <t>4 - Formation brute de capital fixe</t>
  </si>
  <si>
    <t>5 - Acquisitions moins cessions d'objets de valeur</t>
  </si>
  <si>
    <t>6 - Variation des stocks</t>
  </si>
  <si>
    <t>7 - Exportations</t>
  </si>
  <si>
    <r>
      <t>En kilotonnes de CO</t>
    </r>
    <r>
      <rPr>
        <vertAlign val="sub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 xml:space="preserve"> eq</t>
    </r>
  </si>
  <si>
    <t>8 - Demande finale totale</t>
  </si>
  <si>
    <t>code_DF</t>
  </si>
  <si>
    <t>P3_S14</t>
  </si>
  <si>
    <t>P3_S15</t>
  </si>
  <si>
    <t>P3_S13</t>
  </si>
  <si>
    <t>P51G</t>
  </si>
  <si>
    <t>P53</t>
  </si>
  <si>
    <t>P52</t>
  </si>
  <si>
    <t>P6</t>
  </si>
  <si>
    <t>FINUBP</t>
  </si>
  <si>
    <t>num_df - libelle_df</t>
  </si>
  <si>
    <t>Emissions associées à la demande intérieure produite, par produit (GES - FR - 2019)</t>
  </si>
  <si>
    <t>Emissions associées à la demande intérieure importée, par produit (GES - FR - hWO - 2019)</t>
  </si>
  <si>
    <t>Population 2019</t>
  </si>
  <si>
    <t xml:space="preserve">Source : </t>
  </si>
  <si>
    <t xml:space="preserve">https://www.insee.fr/fr/statistiques/5225246#tableau-figure1  </t>
  </si>
  <si>
    <t>emGES_dtot_typ_FR19</t>
  </si>
  <si>
    <t>emGES_dom_dtot_typ_FR19</t>
  </si>
  <si>
    <t>emGES_imp_hWO_dtot_typ_FR19</t>
  </si>
  <si>
    <t>Emissions associées à la demande finale, par produit (GES - FR - 2019)</t>
  </si>
  <si>
    <t>Intitulé Onglet</t>
  </si>
  <si>
    <t>Libellé</t>
  </si>
  <si>
    <t>Année 2019</t>
  </si>
  <si>
    <t>Formation brute de capital fixe (en %)</t>
  </si>
  <si>
    <t>Emplois Finals 2019</t>
  </si>
  <si>
    <t>Tableau des Emplois Finals, année 2019</t>
  </si>
  <si>
    <t>Emissions associées à la demande intérieure totale, par produit (GES - FR - 2019)</t>
  </si>
  <si>
    <t>FBCF totale (ktCO2eq)</t>
  </si>
  <si>
    <t>FBCF totale (kgO2eq/hab)</t>
  </si>
  <si>
    <t xml:space="preserve">FBCF  </t>
  </si>
  <si>
    <t xml:space="preserve">Demande finale totale </t>
  </si>
  <si>
    <t xml:space="preserve">Demande finale importée </t>
  </si>
  <si>
    <t>Demande finale produite</t>
  </si>
  <si>
    <t xml:space="preserve">  FBCF services publics / FBCF totale</t>
  </si>
  <si>
    <t>A titre informatif</t>
  </si>
  <si>
    <t>Composante dépense publique (APU + ISBLM) uniquement</t>
  </si>
  <si>
    <t>ktCO2eq</t>
  </si>
  <si>
    <t>kgCO2eq/hab</t>
  </si>
  <si>
    <r>
      <t xml:space="preserve">Empreinte associée aux dépenses de consommation finale des </t>
    </r>
    <r>
      <rPr>
        <b/>
        <sz val="11"/>
        <color theme="1"/>
        <rFont val="Calibri"/>
        <family val="2"/>
        <scheme val="minor"/>
      </rPr>
      <t>ISBLSM</t>
    </r>
  </si>
  <si>
    <r>
      <t xml:space="preserve">Empreinte associée aux dépenses de consommation finale des </t>
    </r>
    <r>
      <rPr>
        <b/>
        <sz val="11"/>
        <color theme="1"/>
        <rFont val="Calibri"/>
        <family val="2"/>
        <scheme val="minor"/>
      </rPr>
      <t>APU</t>
    </r>
  </si>
  <si>
    <r>
      <t xml:space="preserve">Empreinte associée aux dépenses de consommation finale </t>
    </r>
    <r>
      <rPr>
        <b/>
        <sz val="11"/>
        <color theme="1"/>
        <rFont val="Calibri"/>
        <family val="2"/>
        <scheme val="minor"/>
      </rPr>
      <t>des ménages (O84 à Q88)</t>
    </r>
  </si>
  <si>
    <t>Dépense publique (APU + ISBLM) + investissements publics (FBCF des APU + ISBLM) + dépense ménage sur le "régalien/éduction/santé/social"</t>
  </si>
  <si>
    <t>Forfait de base</t>
  </si>
  <si>
    <t>Complément à rajouter</t>
  </si>
  <si>
    <t>Dépense ménage + VS</t>
  </si>
  <si>
    <t>Ajout
(ktCO2eq)</t>
  </si>
  <si>
    <t>Ajout
(kgCO2eq/hab)</t>
  </si>
  <si>
    <t>ø</t>
  </si>
  <si>
    <t>Dépense ménage</t>
  </si>
  <si>
    <t>Caractéristiques comptables, financières et d'emploi des entreprises - Chiffre d'affaires en branche d'activité au niveau sous-classe</t>
  </si>
  <si>
    <t>Note de lecture : N = Donnée non disponible, S = Donnée soumise au secret statistique</t>
  </si>
  <si>
    <t>(*) dont artisanat commercial : il s'agit des sous-classes 10.13B Charcuterie, 10.71B Cuisson de produits de boulangerie, 10.71C Boulangerie et boulangerie-pâtisserie, 10.71D Pâtisserie</t>
  </si>
  <si>
    <t>(**) dont artisanat commercial : il s'agit de la sous-classe 10.13B Charcuterie</t>
  </si>
  <si>
    <t>(***) dont artisanat commercial : il s'agit des sous-classes 10.71B Cuisson de produits de boulangerie, 10.71C Boulangerie et boulangerie-pâtisserie, 10.71D Pâtisserie</t>
  </si>
  <si>
    <t>en millions d'euros</t>
  </si>
  <si>
    <t>NIVEAU NAF</t>
  </si>
  <si>
    <t>BRANCHE</t>
  </si>
  <si>
    <t>LIBELLE</t>
  </si>
  <si>
    <t>Chiffre d'affaires de la branche</t>
  </si>
  <si>
    <t xml:space="preserve">a10 </t>
  </si>
  <si>
    <t xml:space="preserve">AZ </t>
  </si>
  <si>
    <t xml:space="preserve">Agriculture, sylviculture et pêche </t>
  </si>
  <si>
    <t xml:space="preserve">a21 </t>
  </si>
  <si>
    <t xml:space="preserve">A </t>
  </si>
  <si>
    <t xml:space="preserve">a88 </t>
  </si>
  <si>
    <t xml:space="preserve">01 </t>
  </si>
  <si>
    <t xml:space="preserve">Culture et production animale, chasse et services annexes </t>
  </si>
  <si>
    <t xml:space="preserve">a272 </t>
  </si>
  <si>
    <t xml:space="preserve">011 </t>
  </si>
  <si>
    <t xml:space="preserve">Cultures non permanentes </t>
  </si>
  <si>
    <t xml:space="preserve">a615 </t>
  </si>
  <si>
    <t xml:space="preserve">0111 </t>
  </si>
  <si>
    <t xml:space="preserve">Culture de céréales (à l'exception du riz), de légumineuses et de graines oléagineuses </t>
  </si>
  <si>
    <t xml:space="preserve">a732 </t>
  </si>
  <si>
    <t xml:space="preserve">0111Z </t>
  </si>
  <si>
    <t xml:space="preserve">0113 </t>
  </si>
  <si>
    <t xml:space="preserve">Culture de légumes, de melons, de racines et de tubercules </t>
  </si>
  <si>
    <t xml:space="preserve">0113Z </t>
  </si>
  <si>
    <t xml:space="preserve">0116 </t>
  </si>
  <si>
    <t xml:space="preserve">Culture de plantes à fibres </t>
  </si>
  <si>
    <t xml:space="preserve">0116Z </t>
  </si>
  <si>
    <t xml:space="preserve">0119 </t>
  </si>
  <si>
    <t xml:space="preserve">Autres cultures non permanentes </t>
  </si>
  <si>
    <t xml:space="preserve">0119Z </t>
  </si>
  <si>
    <t xml:space="preserve">012 </t>
  </si>
  <si>
    <t xml:space="preserve">Cultures permanentes </t>
  </si>
  <si>
    <t xml:space="preserve">0121 </t>
  </si>
  <si>
    <t xml:space="preserve">Culture de la vigne </t>
  </si>
  <si>
    <t xml:space="preserve">0121Z </t>
  </si>
  <si>
    <t xml:space="preserve">0127 </t>
  </si>
  <si>
    <t xml:space="preserve">Culture de plantes à boissons </t>
  </si>
  <si>
    <t xml:space="preserve">0127Z </t>
  </si>
  <si>
    <t xml:space="preserve">0128 </t>
  </si>
  <si>
    <t xml:space="preserve">Culture de plantes à épices, aromatiques, médicinales et pharmaceutiques </t>
  </si>
  <si>
    <t xml:space="preserve">0128Z </t>
  </si>
  <si>
    <t xml:space="preserve">0129 </t>
  </si>
  <si>
    <t xml:space="preserve">Autres cultures permanentes </t>
  </si>
  <si>
    <t xml:space="preserve">0129Z </t>
  </si>
  <si>
    <t xml:space="preserve">013 </t>
  </si>
  <si>
    <t xml:space="preserve">Reproduction de plantes </t>
  </si>
  <si>
    <t xml:space="preserve">0130 </t>
  </si>
  <si>
    <t xml:space="preserve">0130Z </t>
  </si>
  <si>
    <t xml:space="preserve">014 </t>
  </si>
  <si>
    <t xml:space="preserve">Production animale </t>
  </si>
  <si>
    <t xml:space="preserve">0141 </t>
  </si>
  <si>
    <t xml:space="preserve">Élevage de vaches laitières </t>
  </si>
  <si>
    <t xml:space="preserve">0141Z </t>
  </si>
  <si>
    <t xml:space="preserve">0146 </t>
  </si>
  <si>
    <t xml:space="preserve">Élevage de porcins </t>
  </si>
  <si>
    <t xml:space="preserve">0146Z </t>
  </si>
  <si>
    <t xml:space="preserve">0147 </t>
  </si>
  <si>
    <t xml:space="preserve">Élevage de volailles </t>
  </si>
  <si>
    <t xml:space="preserve">0147Z </t>
  </si>
  <si>
    <t xml:space="preserve">0149 </t>
  </si>
  <si>
    <t xml:space="preserve">Élevage d'autres animaux </t>
  </si>
  <si>
    <t xml:space="preserve">0149Z </t>
  </si>
  <si>
    <t xml:space="preserve">015 </t>
  </si>
  <si>
    <t xml:space="preserve">Culture et élevage associés </t>
  </si>
  <si>
    <t xml:space="preserve">0150 </t>
  </si>
  <si>
    <t xml:space="preserve">0150Z </t>
  </si>
  <si>
    <t xml:space="preserve">016 </t>
  </si>
  <si>
    <t xml:space="preserve">Activités de soutien à l'agriculture et traitement primaire des récoltes </t>
  </si>
  <si>
    <t xml:space="preserve">0161 </t>
  </si>
  <si>
    <t xml:space="preserve">Activités de soutien aux cultures </t>
  </si>
  <si>
    <t xml:space="preserve">0161Z </t>
  </si>
  <si>
    <t xml:space="preserve">0162 </t>
  </si>
  <si>
    <t xml:space="preserve">Activités de soutien à la production animale </t>
  </si>
  <si>
    <t xml:space="preserve">0162Z </t>
  </si>
  <si>
    <t xml:space="preserve">0163 </t>
  </si>
  <si>
    <t xml:space="preserve">Traitement primaire des récoltes </t>
  </si>
  <si>
    <t xml:space="preserve">0163Z </t>
  </si>
  <si>
    <t xml:space="preserve">02 </t>
  </si>
  <si>
    <t xml:space="preserve">Sylviculture et exploitation forestière </t>
  </si>
  <si>
    <t xml:space="preserve">021 </t>
  </si>
  <si>
    <t xml:space="preserve">Sylviculture et autres activités forestières </t>
  </si>
  <si>
    <t xml:space="preserve">0210 </t>
  </si>
  <si>
    <t xml:space="preserve">0210Z </t>
  </si>
  <si>
    <t xml:space="preserve">022 </t>
  </si>
  <si>
    <t xml:space="preserve">Exploitation forestière </t>
  </si>
  <si>
    <t xml:space="preserve">0220 </t>
  </si>
  <si>
    <t xml:space="preserve">0220Z </t>
  </si>
  <si>
    <t xml:space="preserve">023 </t>
  </si>
  <si>
    <t xml:space="preserve">Récolte de produits forestiers non ligneux poussant à l'état sauvage </t>
  </si>
  <si>
    <t xml:space="preserve">0230 </t>
  </si>
  <si>
    <t xml:space="preserve">0230Z </t>
  </si>
  <si>
    <t xml:space="preserve">024 </t>
  </si>
  <si>
    <t xml:space="preserve">Services de soutien à l'exploitation forestière </t>
  </si>
  <si>
    <t xml:space="preserve">0240 </t>
  </si>
  <si>
    <t xml:space="preserve">0240Z </t>
  </si>
  <si>
    <t xml:space="preserve">03 </t>
  </si>
  <si>
    <t xml:space="preserve">Pêche et aquaculture </t>
  </si>
  <si>
    <t xml:space="preserve">032 </t>
  </si>
  <si>
    <t xml:space="preserve">Aquaculture </t>
  </si>
  <si>
    <t xml:space="preserve">0322 </t>
  </si>
  <si>
    <t xml:space="preserve">Aquaculture en eau douce </t>
  </si>
  <si>
    <t xml:space="preserve">0322Z </t>
  </si>
  <si>
    <t xml:space="preserve">BE </t>
  </si>
  <si>
    <t xml:space="preserve">Industrie manufacturière, industries extractives et autres </t>
  </si>
  <si>
    <t xml:space="preserve">BEy </t>
  </si>
  <si>
    <t xml:space="preserve">Industrie manufacturière, industries extractives et autres, dont artisanat commercial (*) </t>
  </si>
  <si>
    <t>N</t>
  </si>
  <si>
    <t xml:space="preserve">B </t>
  </si>
  <si>
    <t xml:space="preserve">Industries extractives </t>
  </si>
  <si>
    <t xml:space="preserve">05 </t>
  </si>
  <si>
    <t xml:space="preserve">Extraction de houille et de lignite </t>
  </si>
  <si>
    <t xml:space="preserve">051 </t>
  </si>
  <si>
    <t xml:space="preserve">Extraction de houille </t>
  </si>
  <si>
    <t xml:space="preserve">0510 </t>
  </si>
  <si>
    <t xml:space="preserve">0510Z </t>
  </si>
  <si>
    <t xml:space="preserve">06 </t>
  </si>
  <si>
    <t xml:space="preserve">Extraction d'hydrocarbures </t>
  </si>
  <si>
    <t>S</t>
  </si>
  <si>
    <t xml:space="preserve">061 </t>
  </si>
  <si>
    <t xml:space="preserve">Extraction de pétrole brut </t>
  </si>
  <si>
    <t xml:space="preserve">0610 </t>
  </si>
  <si>
    <t xml:space="preserve">0610Z </t>
  </si>
  <si>
    <t xml:space="preserve">062 </t>
  </si>
  <si>
    <t xml:space="preserve">Extraction de gaz naturel </t>
  </si>
  <si>
    <t xml:space="preserve">0620 </t>
  </si>
  <si>
    <t xml:space="preserve">0620Z </t>
  </si>
  <si>
    <t xml:space="preserve">07 </t>
  </si>
  <si>
    <t xml:space="preserve">Extraction de minerais métalliques </t>
  </si>
  <si>
    <t xml:space="preserve">071 </t>
  </si>
  <si>
    <t xml:space="preserve">Extraction de minerais de fer </t>
  </si>
  <si>
    <t xml:space="preserve">0710 </t>
  </si>
  <si>
    <t xml:space="preserve">0710Z </t>
  </si>
  <si>
    <t xml:space="preserve">072 </t>
  </si>
  <si>
    <t xml:space="preserve">Extraction de minerais de métaux non ferreux </t>
  </si>
  <si>
    <t xml:space="preserve">0729 </t>
  </si>
  <si>
    <t xml:space="preserve">Extraction d'autres minerais de métaux non ferreux </t>
  </si>
  <si>
    <t xml:space="preserve">0729Z </t>
  </si>
  <si>
    <t xml:space="preserve">08 </t>
  </si>
  <si>
    <t xml:space="preserve">Autres industries extractives </t>
  </si>
  <si>
    <t xml:space="preserve">081 </t>
  </si>
  <si>
    <t xml:space="preserve">Extraction de pierres, de sables et d'argiles </t>
  </si>
  <si>
    <t xml:space="preserve">0811 </t>
  </si>
  <si>
    <t xml:space="preserve">Extraction de pierres ornementales et de construction, de calcaire industriel, de gypse, de craie et d'ardoise </t>
  </si>
  <si>
    <t xml:space="preserve">0811Z </t>
  </si>
  <si>
    <t xml:space="preserve">0812 </t>
  </si>
  <si>
    <t xml:space="preserve">Exploitation de gravières et sablières, extraction d’argiles et de kaolin </t>
  </si>
  <si>
    <t xml:space="preserve">0812Z </t>
  </si>
  <si>
    <t xml:space="preserve">089 </t>
  </si>
  <si>
    <t xml:space="preserve">Activités extractives n.c.a. </t>
  </si>
  <si>
    <t xml:space="preserve">0891 </t>
  </si>
  <si>
    <t xml:space="preserve">Extraction des minéraux chimiques et d'engrais minéraux </t>
  </si>
  <si>
    <t xml:space="preserve">0891Z </t>
  </si>
  <si>
    <t xml:space="preserve">0892 </t>
  </si>
  <si>
    <t xml:space="preserve">Extraction de tourbe </t>
  </si>
  <si>
    <t xml:space="preserve">0892Z </t>
  </si>
  <si>
    <t xml:space="preserve">0893 </t>
  </si>
  <si>
    <t xml:space="preserve">Production de sel </t>
  </si>
  <si>
    <t xml:space="preserve">0893Z </t>
  </si>
  <si>
    <t xml:space="preserve">0899 </t>
  </si>
  <si>
    <t xml:space="preserve">Autres activités extractives n.c.a. </t>
  </si>
  <si>
    <t xml:space="preserve">0899Z </t>
  </si>
  <si>
    <t xml:space="preserve">09 </t>
  </si>
  <si>
    <t xml:space="preserve">Services de soutien aux industries extractives </t>
  </si>
  <si>
    <t xml:space="preserve">091 </t>
  </si>
  <si>
    <t xml:space="preserve">Activités de soutien à l'extraction d'hydrocarbures </t>
  </si>
  <si>
    <t xml:space="preserve">0910 </t>
  </si>
  <si>
    <t xml:space="preserve">0910Z </t>
  </si>
  <si>
    <t xml:space="preserve">099 </t>
  </si>
  <si>
    <t xml:space="preserve">Activités de soutien aux autres industries extractives </t>
  </si>
  <si>
    <t xml:space="preserve">0990 </t>
  </si>
  <si>
    <t xml:space="preserve">0990Z </t>
  </si>
  <si>
    <t xml:space="preserve">10 </t>
  </si>
  <si>
    <t xml:space="preserve">Industries alimentaires </t>
  </si>
  <si>
    <t xml:space="preserve">C </t>
  </si>
  <si>
    <t xml:space="preserve">Industrie manufacturière </t>
  </si>
  <si>
    <t xml:space="preserve">Cy </t>
  </si>
  <si>
    <t xml:space="preserve">Industrie manufacturière, dont artisanat commercial (*) </t>
  </si>
  <si>
    <t xml:space="preserve">101 </t>
  </si>
  <si>
    <t xml:space="preserve">Transformation et conservation de la viande et préparation de produits à base de viande </t>
  </si>
  <si>
    <t xml:space="preserve">1011 </t>
  </si>
  <si>
    <t xml:space="preserve">Transformation et conservation de la viande de boucherie </t>
  </si>
  <si>
    <t xml:space="preserve">1011Z </t>
  </si>
  <si>
    <t xml:space="preserve">1012 </t>
  </si>
  <si>
    <t xml:space="preserve">Transformation et conservation de la viande de volaille </t>
  </si>
  <si>
    <t xml:space="preserve">1012Z </t>
  </si>
  <si>
    <t xml:space="preserve">1013 </t>
  </si>
  <si>
    <t xml:space="preserve">Préparation de produits à base de viande </t>
  </si>
  <si>
    <t xml:space="preserve">1013A </t>
  </si>
  <si>
    <t xml:space="preserve">Préparation industrielle de produits à base de viande </t>
  </si>
  <si>
    <t xml:space="preserve">1013B </t>
  </si>
  <si>
    <t xml:space="preserve">Charcuterie </t>
  </si>
  <si>
    <t xml:space="preserve">1013y </t>
  </si>
  <si>
    <t xml:space="preserve">Préparation de produits à base de viande, dont artisanat commercial (**) </t>
  </si>
  <si>
    <t xml:space="preserve">101y </t>
  </si>
  <si>
    <t xml:space="preserve">Transformation et conservation de la viande et préparation de produits à base de viande, dont artisanat commercial (**) </t>
  </si>
  <si>
    <t xml:space="preserve">102 </t>
  </si>
  <si>
    <t xml:space="preserve">Transformation et conservation de poisson, de crustacés et de mollusques </t>
  </si>
  <si>
    <t xml:space="preserve">1020 </t>
  </si>
  <si>
    <t xml:space="preserve">1020Z </t>
  </si>
  <si>
    <t xml:space="preserve">103 </t>
  </si>
  <si>
    <t xml:space="preserve">Transformation et conservation de fruits et légumes </t>
  </si>
  <si>
    <t xml:space="preserve">1031 </t>
  </si>
  <si>
    <t xml:space="preserve">Transformation et conservation de pommes de terre </t>
  </si>
  <si>
    <t xml:space="preserve">1031Z </t>
  </si>
  <si>
    <t xml:space="preserve">1032 </t>
  </si>
  <si>
    <t xml:space="preserve">Préparation de jus de fruits et légumes </t>
  </si>
  <si>
    <t xml:space="preserve">1032Z </t>
  </si>
  <si>
    <t xml:space="preserve">1039 </t>
  </si>
  <si>
    <t xml:space="preserve">Autre transformation et conservation de fruits et légumes </t>
  </si>
  <si>
    <t xml:space="preserve">1039A </t>
  </si>
  <si>
    <t xml:space="preserve">Autre transformation et conservation de légumes </t>
  </si>
  <si>
    <t xml:space="preserve">1039B </t>
  </si>
  <si>
    <t xml:space="preserve">Transformation et conservation de fruits </t>
  </si>
  <si>
    <t xml:space="preserve">104 </t>
  </si>
  <si>
    <t xml:space="preserve">Fabrication d’huiles et graisses végétales et animales </t>
  </si>
  <si>
    <t xml:space="preserve">1041 </t>
  </si>
  <si>
    <t xml:space="preserve">Fabrication d'huiles et graisses </t>
  </si>
  <si>
    <t xml:space="preserve">1041A </t>
  </si>
  <si>
    <t xml:space="preserve">Fabrication d'huiles et graisses brutes </t>
  </si>
  <si>
    <t xml:space="preserve">1041B </t>
  </si>
  <si>
    <t xml:space="preserve">Fabrication d'huiles et graisses raffinées </t>
  </si>
  <si>
    <t xml:space="preserve">1042 </t>
  </si>
  <si>
    <t xml:space="preserve">Fabrication de margarine et graisses comestibles similaires </t>
  </si>
  <si>
    <t xml:space="preserve">1042Z </t>
  </si>
  <si>
    <t xml:space="preserve">105 </t>
  </si>
  <si>
    <t xml:space="preserve">Fabrication de produits laitiers </t>
  </si>
  <si>
    <t xml:space="preserve">1051 </t>
  </si>
  <si>
    <t xml:space="preserve">Exploitation de laiteries et fabrication de fromage </t>
  </si>
  <si>
    <t xml:space="preserve">1051A </t>
  </si>
  <si>
    <t xml:space="preserve">Fabrication de lait liquide et de produits frais </t>
  </si>
  <si>
    <t xml:space="preserve">1051B </t>
  </si>
  <si>
    <t xml:space="preserve">Fabrication de beurre </t>
  </si>
  <si>
    <t xml:space="preserve">1051C </t>
  </si>
  <si>
    <t xml:space="preserve">Fabrication de fromage </t>
  </si>
  <si>
    <t xml:space="preserve">1051D </t>
  </si>
  <si>
    <t xml:space="preserve">Fabrication d'autres produits laitiers </t>
  </si>
  <si>
    <t xml:space="preserve">1052 </t>
  </si>
  <si>
    <t xml:space="preserve">Fabrication de glaces et sorbets </t>
  </si>
  <si>
    <t xml:space="preserve">1052Z </t>
  </si>
  <si>
    <t xml:space="preserve">106 </t>
  </si>
  <si>
    <t xml:space="preserve">Travail des grains ; fabrication de produits amylacés </t>
  </si>
  <si>
    <t xml:space="preserve">1061 </t>
  </si>
  <si>
    <t xml:space="preserve">Travail des grains </t>
  </si>
  <si>
    <t xml:space="preserve">1061A </t>
  </si>
  <si>
    <t xml:space="preserve">Meunerie </t>
  </si>
  <si>
    <t xml:space="preserve">1061B </t>
  </si>
  <si>
    <t xml:space="preserve">Autres activités du travail des grains </t>
  </si>
  <si>
    <t xml:space="preserve">1062 </t>
  </si>
  <si>
    <t xml:space="preserve">Fabrication de produits amylacés </t>
  </si>
  <si>
    <t xml:space="preserve">1062Z </t>
  </si>
  <si>
    <t xml:space="preserve">107 </t>
  </si>
  <si>
    <t xml:space="preserve">Fabrication de produits de boulangerie-pâtisserie et de pâtes alimentaires </t>
  </si>
  <si>
    <t xml:space="preserve">1071 </t>
  </si>
  <si>
    <t xml:space="preserve">Fabrication de pain et de pâtisserie fraîche </t>
  </si>
  <si>
    <t xml:space="preserve">1071A </t>
  </si>
  <si>
    <t xml:space="preserve">Fabrication industrielle de pain et de pâtisserie fraîche </t>
  </si>
  <si>
    <t xml:space="preserve">1071B </t>
  </si>
  <si>
    <t xml:space="preserve">Cuisson de produits de boulangerie </t>
  </si>
  <si>
    <t xml:space="preserve">1071C </t>
  </si>
  <si>
    <t xml:space="preserve">Boulangerie et boulangerie-pâtisserie </t>
  </si>
  <si>
    <t xml:space="preserve">1071D </t>
  </si>
  <si>
    <t xml:space="preserve">Pâtisserie </t>
  </si>
  <si>
    <t xml:space="preserve">1071y </t>
  </si>
  <si>
    <t xml:space="preserve">Fabrication de pain et de pâtisserie fraîche, dont artisanat commercial (***) </t>
  </si>
  <si>
    <t xml:space="preserve">1072 </t>
  </si>
  <si>
    <t xml:space="preserve">Fabrication de biscuits, biscottes et pâtisseries de conservation </t>
  </si>
  <si>
    <t xml:space="preserve">1072Z </t>
  </si>
  <si>
    <t xml:space="preserve">1073 </t>
  </si>
  <si>
    <t xml:space="preserve">Fabrication de pâtes alimentaires </t>
  </si>
  <si>
    <t xml:space="preserve">1073Z </t>
  </si>
  <si>
    <t xml:space="preserve">107y </t>
  </si>
  <si>
    <t xml:space="preserve">Fabrication de produits de boulangerie-pâtisserie et de pâtes alimentaires, dont artisanat commercial (***) </t>
  </si>
  <si>
    <t xml:space="preserve">108 </t>
  </si>
  <si>
    <t xml:space="preserve">Fabrication d'autres produits alimentaires </t>
  </si>
  <si>
    <t xml:space="preserve">1081 </t>
  </si>
  <si>
    <t xml:space="preserve">Fabrication de sucre </t>
  </si>
  <si>
    <t xml:space="preserve">1081Z </t>
  </si>
  <si>
    <t xml:space="preserve">1082 </t>
  </si>
  <si>
    <t xml:space="preserve">Fabrication de cacao, chocolat et de produits de confiserie </t>
  </si>
  <si>
    <t xml:space="preserve">1082Z </t>
  </si>
  <si>
    <t xml:space="preserve">1083 </t>
  </si>
  <si>
    <t xml:space="preserve">Transformation du thé et du café </t>
  </si>
  <si>
    <t xml:space="preserve">1083Z </t>
  </si>
  <si>
    <t xml:space="preserve">1084 </t>
  </si>
  <si>
    <t xml:space="preserve">Fabrication de condiments et assaisonnements </t>
  </si>
  <si>
    <t xml:space="preserve">1084Z </t>
  </si>
  <si>
    <t xml:space="preserve">1085 </t>
  </si>
  <si>
    <t xml:space="preserve">Fabrication de plats préparés </t>
  </si>
  <si>
    <t xml:space="preserve">1085Z </t>
  </si>
  <si>
    <t xml:space="preserve">1086 </t>
  </si>
  <si>
    <t xml:space="preserve">Fabrication d'aliments homogénéisés et diététiques </t>
  </si>
  <si>
    <t xml:space="preserve">1086Z </t>
  </si>
  <si>
    <t xml:space="preserve">1089 </t>
  </si>
  <si>
    <t xml:space="preserve">Fabrication d'autres produits alimentaires n.c.a. </t>
  </si>
  <si>
    <t xml:space="preserve">1089Z </t>
  </si>
  <si>
    <t xml:space="preserve">109 </t>
  </si>
  <si>
    <t xml:space="preserve">Fabrication d'aliments pour animaux </t>
  </si>
  <si>
    <t xml:space="preserve">1091 </t>
  </si>
  <si>
    <t xml:space="preserve">Fabrication d'aliments pour animaux de ferme </t>
  </si>
  <si>
    <t xml:space="preserve">1091Z </t>
  </si>
  <si>
    <t xml:space="preserve">1092 </t>
  </si>
  <si>
    <t xml:space="preserve">Fabrication d'aliments pour animaux de compagnie </t>
  </si>
  <si>
    <t xml:space="preserve">1092Z </t>
  </si>
  <si>
    <t xml:space="preserve">10y </t>
  </si>
  <si>
    <t xml:space="preserve">Industries alimentaires, dont artisanat commercial (*) </t>
  </si>
  <si>
    <t xml:space="preserve">11 </t>
  </si>
  <si>
    <t xml:space="preserve">Fabrication de boissons </t>
  </si>
  <si>
    <t xml:space="preserve">110 </t>
  </si>
  <si>
    <t xml:space="preserve">1101 </t>
  </si>
  <si>
    <t xml:space="preserve">Production de boissons alcooliques distillées </t>
  </si>
  <si>
    <t xml:space="preserve">1101Z </t>
  </si>
  <si>
    <t xml:space="preserve">1102 </t>
  </si>
  <si>
    <t xml:space="preserve">Production de vin (de raisin) </t>
  </si>
  <si>
    <t xml:space="preserve">1102A </t>
  </si>
  <si>
    <t xml:space="preserve">Fabrication de vins effervescents </t>
  </si>
  <si>
    <t xml:space="preserve">1102B </t>
  </si>
  <si>
    <t xml:space="preserve">Vinification </t>
  </si>
  <si>
    <t xml:space="preserve">1103 </t>
  </si>
  <si>
    <t xml:space="preserve">Fabrication de cidre et de vins de fruits </t>
  </si>
  <si>
    <t xml:space="preserve">1103Z </t>
  </si>
  <si>
    <t xml:space="preserve">1104 </t>
  </si>
  <si>
    <t xml:space="preserve">Production d'autres boissons fermentées non distillées </t>
  </si>
  <si>
    <t xml:space="preserve">1104Z </t>
  </si>
  <si>
    <t xml:space="preserve">1105 </t>
  </si>
  <si>
    <t xml:space="preserve">Fabrication de bière </t>
  </si>
  <si>
    <t xml:space="preserve">1105Z </t>
  </si>
  <si>
    <t xml:space="preserve">1106 </t>
  </si>
  <si>
    <t xml:space="preserve">Fabrication de malt </t>
  </si>
  <si>
    <t xml:space="preserve">1106Z </t>
  </si>
  <si>
    <t xml:space="preserve">1107 </t>
  </si>
  <si>
    <t xml:space="preserve">Industrie des eaux minérales et autres eaux embouteillées et des boissons rafraîchissantes </t>
  </si>
  <si>
    <t xml:space="preserve">1107A </t>
  </si>
  <si>
    <t xml:space="preserve">Industrie des eaux de table </t>
  </si>
  <si>
    <t xml:space="preserve">1107B </t>
  </si>
  <si>
    <t xml:space="preserve">Production de boissons rafraîchissantes </t>
  </si>
  <si>
    <t xml:space="preserve">12 </t>
  </si>
  <si>
    <t xml:space="preserve">Fabrication de produits à base de tabac </t>
  </si>
  <si>
    <t xml:space="preserve">120 </t>
  </si>
  <si>
    <t xml:space="preserve">1200 </t>
  </si>
  <si>
    <t xml:space="preserve">1200Z </t>
  </si>
  <si>
    <t xml:space="preserve">13 </t>
  </si>
  <si>
    <t xml:space="preserve">Fabrication de textiles </t>
  </si>
  <si>
    <t xml:space="preserve">131 </t>
  </si>
  <si>
    <t xml:space="preserve">Préparation de fibres textiles et filature </t>
  </si>
  <si>
    <t xml:space="preserve">1310 </t>
  </si>
  <si>
    <t xml:space="preserve">1310Z </t>
  </si>
  <si>
    <t xml:space="preserve">132 </t>
  </si>
  <si>
    <t xml:space="preserve">Tissage </t>
  </si>
  <si>
    <t xml:space="preserve">1320 </t>
  </si>
  <si>
    <t xml:space="preserve">1320Z </t>
  </si>
  <si>
    <t xml:space="preserve">133 </t>
  </si>
  <si>
    <t xml:space="preserve">Ennoblissement textile </t>
  </si>
  <si>
    <t xml:space="preserve">1330 </t>
  </si>
  <si>
    <t xml:space="preserve">1330Z </t>
  </si>
  <si>
    <t xml:space="preserve">139 </t>
  </si>
  <si>
    <t xml:space="preserve">Fabrication d'autres textiles </t>
  </si>
  <si>
    <t xml:space="preserve">1391 </t>
  </si>
  <si>
    <t xml:space="preserve">Fabrication d'étoffes à mailles </t>
  </si>
  <si>
    <t xml:space="preserve">1391Z </t>
  </si>
  <si>
    <t xml:space="preserve">1392 </t>
  </si>
  <si>
    <t xml:space="preserve">Fabrication d'articles textiles, sauf habillement </t>
  </si>
  <si>
    <t xml:space="preserve">1392Z </t>
  </si>
  <si>
    <t xml:space="preserve">1393 </t>
  </si>
  <si>
    <t xml:space="preserve">Fabrication de tapis et moquettes </t>
  </si>
  <si>
    <t xml:space="preserve">1393Z </t>
  </si>
  <si>
    <t xml:space="preserve">1394 </t>
  </si>
  <si>
    <t xml:space="preserve">Fabrication de ficelles, cordes et filets </t>
  </si>
  <si>
    <t xml:space="preserve">1394Z </t>
  </si>
  <si>
    <t xml:space="preserve">1395 </t>
  </si>
  <si>
    <t xml:space="preserve">Fabrication de non-tissés, sauf habillement </t>
  </si>
  <si>
    <t xml:space="preserve">1395Z </t>
  </si>
  <si>
    <t xml:space="preserve">1396 </t>
  </si>
  <si>
    <t xml:space="preserve">Fabrication d'autres textiles techniques et industriels </t>
  </si>
  <si>
    <t xml:space="preserve">1396Z </t>
  </si>
  <si>
    <t xml:space="preserve">1399 </t>
  </si>
  <si>
    <t xml:space="preserve">Fabrication d'autres textiles n.c.a. </t>
  </si>
  <si>
    <t xml:space="preserve">1399Z </t>
  </si>
  <si>
    <t xml:space="preserve">14 </t>
  </si>
  <si>
    <t xml:space="preserve">Industrie de l'habillement </t>
  </si>
  <si>
    <t xml:space="preserve">141 </t>
  </si>
  <si>
    <t xml:space="preserve">Fabrication de vêtements, autres qu'en fourrure </t>
  </si>
  <si>
    <t xml:space="preserve">1411 </t>
  </si>
  <si>
    <t xml:space="preserve">Fabrication de vêtements en cuir </t>
  </si>
  <si>
    <t xml:space="preserve">1411Z </t>
  </si>
  <si>
    <t xml:space="preserve">1412 </t>
  </si>
  <si>
    <t xml:space="preserve">Fabrication de vêtements de travail </t>
  </si>
  <si>
    <t xml:space="preserve">1412Z </t>
  </si>
  <si>
    <t xml:space="preserve">1413 </t>
  </si>
  <si>
    <t xml:space="preserve">Fabrication de vêtements de dessus </t>
  </si>
  <si>
    <t xml:space="preserve">1413Z </t>
  </si>
  <si>
    <t xml:space="preserve">1414 </t>
  </si>
  <si>
    <t xml:space="preserve">Fabrication de vêtements de dessous </t>
  </si>
  <si>
    <t xml:space="preserve">1414Z </t>
  </si>
  <si>
    <t xml:space="preserve">1419 </t>
  </si>
  <si>
    <t xml:space="preserve">Fabrication d'autres vêtements et accessoires </t>
  </si>
  <si>
    <t xml:space="preserve">1419Z </t>
  </si>
  <si>
    <t xml:space="preserve">142 </t>
  </si>
  <si>
    <t xml:space="preserve">Fabrication d'articles en fourrure </t>
  </si>
  <si>
    <t xml:space="preserve">1420 </t>
  </si>
  <si>
    <t xml:space="preserve">1420Z </t>
  </si>
  <si>
    <t xml:space="preserve">143 </t>
  </si>
  <si>
    <t xml:space="preserve">Fabrication d'articles à mailles </t>
  </si>
  <si>
    <t xml:space="preserve">1431 </t>
  </si>
  <si>
    <t xml:space="preserve">Fabrication d'articles chaussants à mailles </t>
  </si>
  <si>
    <t xml:space="preserve">1431Z </t>
  </si>
  <si>
    <t xml:space="preserve">1439 </t>
  </si>
  <si>
    <t xml:space="preserve">Fabrication d'autres articles à mailles </t>
  </si>
  <si>
    <t xml:space="preserve">1439Z </t>
  </si>
  <si>
    <t xml:space="preserve">15 </t>
  </si>
  <si>
    <t xml:space="preserve">Industrie du cuir et de la chaussure </t>
  </si>
  <si>
    <t xml:space="preserve">151 </t>
  </si>
  <si>
    <t xml:space="preserve">Apprêt et tannage des cuirs ; préparation et teinture des fourrures ; fabrication d'articles de voyage, de maroquinerie et de sellerie </t>
  </si>
  <si>
    <t xml:space="preserve">1511 </t>
  </si>
  <si>
    <t xml:space="preserve">Apprêt et tannage des cuirs ; préparation et teinture des fourrures </t>
  </si>
  <si>
    <t xml:space="preserve">1511Z </t>
  </si>
  <si>
    <t xml:space="preserve">1512 </t>
  </si>
  <si>
    <t xml:space="preserve">Fabrication d'articles de voyage, de maroquinerie et de sellerie </t>
  </si>
  <si>
    <t xml:space="preserve">1512Z </t>
  </si>
  <si>
    <t xml:space="preserve">152 </t>
  </si>
  <si>
    <t xml:space="preserve">Fabrication de chaussures </t>
  </si>
  <si>
    <t xml:space="preserve">1520 </t>
  </si>
  <si>
    <t xml:space="preserve">1520Z </t>
  </si>
  <si>
    <t xml:space="preserve">16 </t>
  </si>
  <si>
    <t xml:space="preserve">Travail du bois et fabrication d'articles en bois et en liège, à l’exception des meubles ; fabrication d’articles en vannerie et sparterie </t>
  </si>
  <si>
    <t xml:space="preserve">161 </t>
  </si>
  <si>
    <t xml:space="preserve">Sciage et rabotage du bois </t>
  </si>
  <si>
    <t xml:space="preserve">1610 </t>
  </si>
  <si>
    <t xml:space="preserve">1610A </t>
  </si>
  <si>
    <t xml:space="preserve">Sciage et rabotage du bois, hors imprégnation </t>
  </si>
  <si>
    <t xml:space="preserve">1610B </t>
  </si>
  <si>
    <t xml:space="preserve">Imprégnation du bois </t>
  </si>
  <si>
    <t xml:space="preserve">162 </t>
  </si>
  <si>
    <t xml:space="preserve">Fabrication d'articles en bois, liège, vannerie et sparterie </t>
  </si>
  <si>
    <t xml:space="preserve">1621 </t>
  </si>
  <si>
    <t xml:space="preserve">Fabrication de placage et de panneaux de bois </t>
  </si>
  <si>
    <t xml:space="preserve">1621Z </t>
  </si>
  <si>
    <t xml:space="preserve">1622 </t>
  </si>
  <si>
    <t xml:space="preserve">Fabrication de parquets assemblés </t>
  </si>
  <si>
    <t xml:space="preserve">1622Z </t>
  </si>
  <si>
    <t xml:space="preserve">1623 </t>
  </si>
  <si>
    <t xml:space="preserve">Fabrication de charpentes et d'autres menuiseries </t>
  </si>
  <si>
    <t xml:space="preserve">1623Z </t>
  </si>
  <si>
    <t xml:space="preserve">1624 </t>
  </si>
  <si>
    <t xml:space="preserve">Fabrication d'emballages en bois </t>
  </si>
  <si>
    <t xml:space="preserve">1624Z </t>
  </si>
  <si>
    <t xml:space="preserve">1629 </t>
  </si>
  <si>
    <t xml:space="preserve">Fabrication d'objets divers en bois ; fabrication d'objets en liège, vannerie et sparterie </t>
  </si>
  <si>
    <t xml:space="preserve">1629Z </t>
  </si>
  <si>
    <t xml:space="preserve">17 </t>
  </si>
  <si>
    <t xml:space="preserve">Industrie du papier et du carton </t>
  </si>
  <si>
    <t xml:space="preserve">171 </t>
  </si>
  <si>
    <t xml:space="preserve">Fabrication de pâte à papier, de papier et de carton </t>
  </si>
  <si>
    <t xml:space="preserve">1711 </t>
  </si>
  <si>
    <t xml:space="preserve">Fabrication de pâte à papier </t>
  </si>
  <si>
    <t xml:space="preserve">1711Z </t>
  </si>
  <si>
    <t xml:space="preserve">1712 </t>
  </si>
  <si>
    <t xml:space="preserve">Fabrication de papier et de carton </t>
  </si>
  <si>
    <t xml:space="preserve">1712Z </t>
  </si>
  <si>
    <t xml:space="preserve">172 </t>
  </si>
  <si>
    <t xml:space="preserve">Fabrication d'articles en papier ou en carton </t>
  </si>
  <si>
    <t xml:space="preserve">1721 </t>
  </si>
  <si>
    <t xml:space="preserve">Fabrication de papier et carton ondulés et d'emballages en papier ou en carton </t>
  </si>
  <si>
    <t xml:space="preserve">1721A </t>
  </si>
  <si>
    <t xml:space="preserve">Fabrication de carton ondulé </t>
  </si>
  <si>
    <t xml:space="preserve">1721B </t>
  </si>
  <si>
    <t xml:space="preserve">Fabrication de cartonnages </t>
  </si>
  <si>
    <t xml:space="preserve">1721C </t>
  </si>
  <si>
    <t xml:space="preserve">Fabrication d'emballages en papier </t>
  </si>
  <si>
    <t xml:space="preserve">1722 </t>
  </si>
  <si>
    <t xml:space="preserve">Fabrication d'articles en papier à usage sanitaire ou domestique </t>
  </si>
  <si>
    <t xml:space="preserve">1722Z </t>
  </si>
  <si>
    <t xml:space="preserve">1723 </t>
  </si>
  <si>
    <t xml:space="preserve">Fabrication d'articles de papeterie </t>
  </si>
  <si>
    <t xml:space="preserve">1723Z </t>
  </si>
  <si>
    <t xml:space="preserve">1724 </t>
  </si>
  <si>
    <t xml:space="preserve">Fabrication de papiers peints </t>
  </si>
  <si>
    <t xml:space="preserve">1724Z </t>
  </si>
  <si>
    <t xml:space="preserve">1729 </t>
  </si>
  <si>
    <t xml:space="preserve">Fabrication d'autres articles en papier ou en carton </t>
  </si>
  <si>
    <t xml:space="preserve">1729Z </t>
  </si>
  <si>
    <t xml:space="preserve">18 </t>
  </si>
  <si>
    <t xml:space="preserve">Imprimerie et reproduction d'enregistrements </t>
  </si>
  <si>
    <t xml:space="preserve">181 </t>
  </si>
  <si>
    <t xml:space="preserve">Imprimerie et services annexes </t>
  </si>
  <si>
    <t xml:space="preserve">1811 </t>
  </si>
  <si>
    <t xml:space="preserve">Imprimerie de journaux </t>
  </si>
  <si>
    <t xml:space="preserve">1811Z </t>
  </si>
  <si>
    <t xml:space="preserve">1812 </t>
  </si>
  <si>
    <t xml:space="preserve">Autre imprimerie (labeur) </t>
  </si>
  <si>
    <t xml:space="preserve">1812Z </t>
  </si>
  <si>
    <t xml:space="preserve">1813 </t>
  </si>
  <si>
    <t xml:space="preserve">Activités de pré-presse </t>
  </si>
  <si>
    <t xml:space="preserve">1813Z </t>
  </si>
  <si>
    <t xml:space="preserve">1814 </t>
  </si>
  <si>
    <t xml:space="preserve">Reliure et activités connexes </t>
  </si>
  <si>
    <t xml:space="preserve">1814Z </t>
  </si>
  <si>
    <t xml:space="preserve">182 </t>
  </si>
  <si>
    <t xml:space="preserve">Reproduction d'enregistrements </t>
  </si>
  <si>
    <t xml:space="preserve">1820 </t>
  </si>
  <si>
    <t xml:space="preserve">1820Z </t>
  </si>
  <si>
    <t xml:space="preserve">19 </t>
  </si>
  <si>
    <t xml:space="preserve">Cokéfaction et raffinage </t>
  </si>
  <si>
    <t xml:space="preserve">191 </t>
  </si>
  <si>
    <t xml:space="preserve">Cokéfaction </t>
  </si>
  <si>
    <t xml:space="preserve">1910 </t>
  </si>
  <si>
    <t xml:space="preserve">1910Z </t>
  </si>
  <si>
    <t xml:space="preserve">192 </t>
  </si>
  <si>
    <t xml:space="preserve">Raffinage du pétrole </t>
  </si>
  <si>
    <t xml:space="preserve">1920 </t>
  </si>
  <si>
    <t xml:space="preserve">1920Z </t>
  </si>
  <si>
    <t xml:space="preserve">20 </t>
  </si>
  <si>
    <t xml:space="preserve">Industrie chimique </t>
  </si>
  <si>
    <t xml:space="preserve">201 </t>
  </si>
  <si>
    <t xml:space="preserve">Fabrication de produits chimiques de base, de produits azotés et d'engrais, de matières plastiques de base et de caoutchouc synthétique </t>
  </si>
  <si>
    <t xml:space="preserve">2011 </t>
  </si>
  <si>
    <t xml:space="preserve">Fabrication de gaz industriels </t>
  </si>
  <si>
    <t xml:space="preserve">2011Z </t>
  </si>
  <si>
    <t xml:space="preserve">2012 </t>
  </si>
  <si>
    <t xml:space="preserve">Fabrication de colorants et de pigments </t>
  </si>
  <si>
    <t xml:space="preserve">2012Z </t>
  </si>
  <si>
    <t xml:space="preserve">2013 </t>
  </si>
  <si>
    <t xml:space="preserve">Fabrication d'autres produits chimiques inorganiques de base </t>
  </si>
  <si>
    <t xml:space="preserve">2013A </t>
  </si>
  <si>
    <t xml:space="preserve">Enrichissement et retraitement de matières nucléaires </t>
  </si>
  <si>
    <t xml:space="preserve">2013B </t>
  </si>
  <si>
    <t xml:space="preserve">Fabrication d'autres produits chimiques inorganiques de base n.c.a. </t>
  </si>
  <si>
    <t xml:space="preserve">2014 </t>
  </si>
  <si>
    <t xml:space="preserve">Fabrication d'autres produits chimiques organiques de base </t>
  </si>
  <si>
    <t xml:space="preserve">2014Z </t>
  </si>
  <si>
    <t xml:space="preserve">2015 </t>
  </si>
  <si>
    <t xml:space="preserve">Fabrication de produits azotés et d'engrais </t>
  </si>
  <si>
    <t xml:space="preserve">2015Z </t>
  </si>
  <si>
    <t xml:space="preserve">2016 </t>
  </si>
  <si>
    <t xml:space="preserve">Fabrication de matières plastiques de base </t>
  </si>
  <si>
    <t xml:space="preserve">2016Z </t>
  </si>
  <si>
    <t xml:space="preserve">2017 </t>
  </si>
  <si>
    <t xml:space="preserve">Fabrication de caoutchouc synthétique </t>
  </si>
  <si>
    <t xml:space="preserve">2017Z </t>
  </si>
  <si>
    <t xml:space="preserve">202 </t>
  </si>
  <si>
    <t xml:space="preserve">Fabrication de pesticides et d’autres produits agrochimiques </t>
  </si>
  <si>
    <t xml:space="preserve">2020 </t>
  </si>
  <si>
    <t xml:space="preserve">2020Z </t>
  </si>
  <si>
    <t xml:space="preserve">203 </t>
  </si>
  <si>
    <t xml:space="preserve">Fabrication de peintures, vernis, encres et mastics </t>
  </si>
  <si>
    <t xml:space="preserve">2030 </t>
  </si>
  <si>
    <t xml:space="preserve">2030Z </t>
  </si>
  <si>
    <t xml:space="preserve">204 </t>
  </si>
  <si>
    <t xml:space="preserve">Fabrication de savons, de produits d'entretien et de parfums </t>
  </si>
  <si>
    <t xml:space="preserve">2041 </t>
  </si>
  <si>
    <t xml:space="preserve">Fabrication de savons, détergents et produits d'entretien </t>
  </si>
  <si>
    <t xml:space="preserve">2041Z </t>
  </si>
  <si>
    <t xml:space="preserve">2042 </t>
  </si>
  <si>
    <t xml:space="preserve">Fabrication de parfums et de produits pour la toilette </t>
  </si>
  <si>
    <t xml:space="preserve">2042Z </t>
  </si>
  <si>
    <t xml:space="preserve">205 </t>
  </si>
  <si>
    <t xml:space="preserve">Fabrication d'autres produits chimiques </t>
  </si>
  <si>
    <t xml:space="preserve">2051 </t>
  </si>
  <si>
    <t xml:space="preserve">Fabrication de produits explosifs </t>
  </si>
  <si>
    <t xml:space="preserve">2051Z </t>
  </si>
  <si>
    <t xml:space="preserve">2052 </t>
  </si>
  <si>
    <t xml:space="preserve">Fabrication de colles </t>
  </si>
  <si>
    <t xml:space="preserve">2052Z </t>
  </si>
  <si>
    <t xml:space="preserve">2053 </t>
  </si>
  <si>
    <t xml:space="preserve">Fabrication d'huiles essentielles </t>
  </si>
  <si>
    <t xml:space="preserve">2053Z </t>
  </si>
  <si>
    <t xml:space="preserve">2059 </t>
  </si>
  <si>
    <t xml:space="preserve">Fabrication d'autres produits chimiques n.c.a. </t>
  </si>
  <si>
    <t xml:space="preserve">2059Z </t>
  </si>
  <si>
    <t xml:space="preserve">206 </t>
  </si>
  <si>
    <t xml:space="preserve">Fabrication de fibres artificielles ou synthétiques </t>
  </si>
  <si>
    <t xml:space="preserve">2060 </t>
  </si>
  <si>
    <t xml:space="preserve">2060Z </t>
  </si>
  <si>
    <t xml:space="preserve">21 </t>
  </si>
  <si>
    <t xml:space="preserve">Industrie pharmaceutique </t>
  </si>
  <si>
    <t xml:space="preserve">211 </t>
  </si>
  <si>
    <t xml:space="preserve">Fabrication de produits pharmaceutiques de base </t>
  </si>
  <si>
    <t xml:space="preserve">2110 </t>
  </si>
  <si>
    <t xml:space="preserve">2110Z </t>
  </si>
  <si>
    <t xml:space="preserve">212 </t>
  </si>
  <si>
    <t xml:space="preserve">Fabrication de préparations pharmaceutiques </t>
  </si>
  <si>
    <t xml:space="preserve">2120 </t>
  </si>
  <si>
    <t xml:space="preserve">2120Z </t>
  </si>
  <si>
    <t xml:space="preserve">22 </t>
  </si>
  <si>
    <t xml:space="preserve">Fabrication de produits en caoutchouc et en plastique </t>
  </si>
  <si>
    <t xml:space="preserve">221 </t>
  </si>
  <si>
    <t xml:space="preserve">Fabrication de produits en caoutchouc </t>
  </si>
  <si>
    <t xml:space="preserve">2211 </t>
  </si>
  <si>
    <t xml:space="preserve">Fabrication et rechapage de pneumatiques </t>
  </si>
  <si>
    <t xml:space="preserve">2211Z </t>
  </si>
  <si>
    <t xml:space="preserve">2219 </t>
  </si>
  <si>
    <t xml:space="preserve">Fabrication d'autres articles en caoutchouc </t>
  </si>
  <si>
    <t xml:space="preserve">2219Z </t>
  </si>
  <si>
    <t xml:space="preserve">222 </t>
  </si>
  <si>
    <t xml:space="preserve">Fabrication de produits en plastique </t>
  </si>
  <si>
    <t xml:space="preserve">2221 </t>
  </si>
  <si>
    <t xml:space="preserve">Fabrication de plaques, feuilles, tubes et profilés en matières plastiques </t>
  </si>
  <si>
    <t xml:space="preserve">2221Z </t>
  </si>
  <si>
    <t xml:space="preserve">2222 </t>
  </si>
  <si>
    <t xml:space="preserve">Fabrication d'emballages en matières plastiques </t>
  </si>
  <si>
    <t xml:space="preserve">2222Z </t>
  </si>
  <si>
    <t xml:space="preserve">2223 </t>
  </si>
  <si>
    <t xml:space="preserve">Fabrication d'éléments en matières plastiques pour la construction </t>
  </si>
  <si>
    <t xml:space="preserve">2223Z </t>
  </si>
  <si>
    <t xml:space="preserve">2229 </t>
  </si>
  <si>
    <t xml:space="preserve">Fabrication d'autres articles en matières plastiques </t>
  </si>
  <si>
    <t xml:space="preserve">2229A </t>
  </si>
  <si>
    <t xml:space="preserve">Fabrication de pièces techniques à base de matières plastiques </t>
  </si>
  <si>
    <t xml:space="preserve">2229B </t>
  </si>
  <si>
    <t xml:space="preserve">Fabrication de produits de consommation courante en matières plastiques </t>
  </si>
  <si>
    <t xml:space="preserve">23 </t>
  </si>
  <si>
    <t xml:space="preserve">Fabrication d'autres produits minéraux non métalliques </t>
  </si>
  <si>
    <t xml:space="preserve">231 </t>
  </si>
  <si>
    <t xml:space="preserve">Fabrication de verre et d'articles en verre </t>
  </si>
  <si>
    <t xml:space="preserve">2311 </t>
  </si>
  <si>
    <t xml:space="preserve">Fabrication de verre plat </t>
  </si>
  <si>
    <t xml:space="preserve">2311Z </t>
  </si>
  <si>
    <t xml:space="preserve">2312 </t>
  </si>
  <si>
    <t xml:space="preserve">Façonnage et transformation du verre plat </t>
  </si>
  <si>
    <t xml:space="preserve">2312Z </t>
  </si>
  <si>
    <t xml:space="preserve">2313 </t>
  </si>
  <si>
    <t xml:space="preserve">Fabrication de verre creux </t>
  </si>
  <si>
    <t xml:space="preserve">2313Z </t>
  </si>
  <si>
    <t xml:space="preserve">2314 </t>
  </si>
  <si>
    <t xml:space="preserve">Fabrication de fibres de verre </t>
  </si>
  <si>
    <t xml:space="preserve">2314Z </t>
  </si>
  <si>
    <t xml:space="preserve">2319 </t>
  </si>
  <si>
    <t xml:space="preserve">Fabrication et façonnage d'autres articles en verre, y compris verre technique </t>
  </si>
  <si>
    <t xml:space="preserve">2319Z </t>
  </si>
  <si>
    <t xml:space="preserve">232 </t>
  </si>
  <si>
    <t xml:space="preserve">Fabrication de produits réfractaires </t>
  </si>
  <si>
    <t xml:space="preserve">2320 </t>
  </si>
  <si>
    <t xml:space="preserve">2320Z </t>
  </si>
  <si>
    <t xml:space="preserve">233 </t>
  </si>
  <si>
    <t xml:space="preserve">Fabrication de matériaux de construction en terre cuite </t>
  </si>
  <si>
    <t xml:space="preserve">2331 </t>
  </si>
  <si>
    <t xml:space="preserve">Fabrication de carreaux en céramique </t>
  </si>
  <si>
    <t xml:space="preserve">2331Z </t>
  </si>
  <si>
    <t xml:space="preserve">2332 </t>
  </si>
  <si>
    <t xml:space="preserve">Fabrication de briques, tuiles et produits de construction, en terre cuite </t>
  </si>
  <si>
    <t xml:space="preserve">2332Z </t>
  </si>
  <si>
    <t xml:space="preserve">234 </t>
  </si>
  <si>
    <t xml:space="preserve">Fabrication d'autres produits en céramique et en porcelaine </t>
  </si>
  <si>
    <t xml:space="preserve">2341 </t>
  </si>
  <si>
    <t xml:space="preserve">Fabrication d'articles céramiques à usage domestique ou ornemental </t>
  </si>
  <si>
    <t xml:space="preserve">2341Z </t>
  </si>
  <si>
    <t xml:space="preserve">2342 </t>
  </si>
  <si>
    <t xml:space="preserve">Fabrication d'appareils sanitaires en céramique </t>
  </si>
  <si>
    <t xml:space="preserve">2342Z </t>
  </si>
  <si>
    <t xml:space="preserve">2343 </t>
  </si>
  <si>
    <t xml:space="preserve">Fabrication d'isolateurs et pièces isolantes en céramique </t>
  </si>
  <si>
    <t xml:space="preserve">2343Z </t>
  </si>
  <si>
    <t xml:space="preserve">2344 </t>
  </si>
  <si>
    <t xml:space="preserve">Fabrication d'autres produits céramiques à usage technique </t>
  </si>
  <si>
    <t xml:space="preserve">2344Z </t>
  </si>
  <si>
    <t xml:space="preserve">2349 </t>
  </si>
  <si>
    <t xml:space="preserve">Fabrication d'autres produits céramiques </t>
  </si>
  <si>
    <t xml:space="preserve">2349Z </t>
  </si>
  <si>
    <t xml:space="preserve">235 </t>
  </si>
  <si>
    <t xml:space="preserve">Fabrication de ciment, chaux et plâtre </t>
  </si>
  <si>
    <t xml:space="preserve">2351 </t>
  </si>
  <si>
    <t xml:space="preserve">Fabrication de ciment </t>
  </si>
  <si>
    <t xml:space="preserve">2351Z </t>
  </si>
  <si>
    <t xml:space="preserve">2352 </t>
  </si>
  <si>
    <t xml:space="preserve">Fabrication de chaux et plâtre </t>
  </si>
  <si>
    <t xml:space="preserve">2352Z </t>
  </si>
  <si>
    <t xml:space="preserve">236 </t>
  </si>
  <si>
    <t xml:space="preserve">Fabrication d'ouvrages en béton, en ciment ou en plâtre </t>
  </si>
  <si>
    <t xml:space="preserve">2361 </t>
  </si>
  <si>
    <t xml:space="preserve">Fabrication d'éléments en béton pour la construction </t>
  </si>
  <si>
    <t xml:space="preserve">2361Z </t>
  </si>
  <si>
    <t xml:space="preserve">2362 </t>
  </si>
  <si>
    <t xml:space="preserve">Fabrication d'éléments en plâtre pour la construction </t>
  </si>
  <si>
    <t xml:space="preserve">2362Z </t>
  </si>
  <si>
    <t xml:space="preserve">2363 </t>
  </si>
  <si>
    <t xml:space="preserve">Fabrication de béton prêt à l'emploi </t>
  </si>
  <si>
    <t xml:space="preserve">2363Z </t>
  </si>
  <si>
    <t xml:space="preserve">2364 </t>
  </si>
  <si>
    <t xml:space="preserve">Fabrication de mortiers et bétons secs </t>
  </si>
  <si>
    <t xml:space="preserve">2364Z </t>
  </si>
  <si>
    <t xml:space="preserve">2365 </t>
  </si>
  <si>
    <t xml:space="preserve">Fabrication d'ouvrages en fibre-ciment </t>
  </si>
  <si>
    <t xml:space="preserve">2365Z </t>
  </si>
  <si>
    <t xml:space="preserve">2369 </t>
  </si>
  <si>
    <t xml:space="preserve">Fabrication d'autres ouvrages en béton, en ciment ou en plâtre </t>
  </si>
  <si>
    <t xml:space="preserve">2369Z </t>
  </si>
  <si>
    <t xml:space="preserve">237 </t>
  </si>
  <si>
    <t xml:space="preserve">Taille, façonnage et finissage de pierres </t>
  </si>
  <si>
    <t xml:space="preserve">2370 </t>
  </si>
  <si>
    <t xml:space="preserve">2370Z </t>
  </si>
  <si>
    <t xml:space="preserve">239 </t>
  </si>
  <si>
    <t xml:space="preserve">Fabrication de produits abrasifs et de produits minéraux non métalliques n.c.a. </t>
  </si>
  <si>
    <t xml:space="preserve">2391 </t>
  </si>
  <si>
    <t xml:space="preserve">Fabrication de produits abrasifs </t>
  </si>
  <si>
    <t xml:space="preserve">2391Z </t>
  </si>
  <si>
    <t xml:space="preserve">2399 </t>
  </si>
  <si>
    <t xml:space="preserve">Fabrication d'autres produits minéraux non métalliques n.c.a. </t>
  </si>
  <si>
    <t xml:space="preserve">2399Z </t>
  </si>
  <si>
    <t xml:space="preserve">24 </t>
  </si>
  <si>
    <t xml:space="preserve">Métallurgie </t>
  </si>
  <si>
    <t xml:space="preserve">241 </t>
  </si>
  <si>
    <t xml:space="preserve">Sidérurgie </t>
  </si>
  <si>
    <t xml:space="preserve">2410 </t>
  </si>
  <si>
    <t xml:space="preserve">2410Z </t>
  </si>
  <si>
    <t xml:space="preserve">242 </t>
  </si>
  <si>
    <t xml:space="preserve">Fabrication de tubes, tuyaux, profilés creux et accessoires correspondants en acier </t>
  </si>
  <si>
    <t xml:space="preserve">2420 </t>
  </si>
  <si>
    <t xml:space="preserve">2420Z </t>
  </si>
  <si>
    <t xml:space="preserve">243 </t>
  </si>
  <si>
    <t xml:space="preserve">Fabrication d'autres produits de première transformation de l'acier </t>
  </si>
  <si>
    <t xml:space="preserve">2431 </t>
  </si>
  <si>
    <t xml:space="preserve">Étirage à froid de barres </t>
  </si>
  <si>
    <t xml:space="preserve">2431Z </t>
  </si>
  <si>
    <t xml:space="preserve">2432 </t>
  </si>
  <si>
    <t xml:space="preserve">Laminage à froid de feuillards </t>
  </si>
  <si>
    <t xml:space="preserve">2432Z </t>
  </si>
  <si>
    <t xml:space="preserve">2433 </t>
  </si>
  <si>
    <t xml:space="preserve">Profilage à froid par formage ou pliage </t>
  </si>
  <si>
    <t xml:space="preserve">2433Z </t>
  </si>
  <si>
    <t xml:space="preserve">2434 </t>
  </si>
  <si>
    <t xml:space="preserve">Tréfilage à froid </t>
  </si>
  <si>
    <t xml:space="preserve">2434Z </t>
  </si>
  <si>
    <t xml:space="preserve">244 </t>
  </si>
  <si>
    <t xml:space="preserve">Production de métaux précieux et d'autres métaux non ferreux </t>
  </si>
  <si>
    <t xml:space="preserve">2441 </t>
  </si>
  <si>
    <t xml:space="preserve">Production de métaux précieux </t>
  </si>
  <si>
    <t xml:space="preserve">2441Z </t>
  </si>
  <si>
    <t xml:space="preserve">2442 </t>
  </si>
  <si>
    <t xml:space="preserve">Métallurgie de l'aluminium </t>
  </si>
  <si>
    <t xml:space="preserve">2442Z </t>
  </si>
  <si>
    <t xml:space="preserve">2443 </t>
  </si>
  <si>
    <t xml:space="preserve">Métallurgie du plomb, du zinc ou de l'étain </t>
  </si>
  <si>
    <t xml:space="preserve">2443Z </t>
  </si>
  <si>
    <t xml:space="preserve">2444 </t>
  </si>
  <si>
    <t xml:space="preserve">Métallurgie du cuivre </t>
  </si>
  <si>
    <t xml:space="preserve">2444Z </t>
  </si>
  <si>
    <t xml:space="preserve">2445 </t>
  </si>
  <si>
    <t xml:space="preserve">Métallurgie des autres métaux non ferreux </t>
  </si>
  <si>
    <t xml:space="preserve">2445Z </t>
  </si>
  <si>
    <t xml:space="preserve">2446 </t>
  </si>
  <si>
    <t xml:space="preserve">Élaboration et transformation de matières nucléaires </t>
  </si>
  <si>
    <t xml:space="preserve">2446Z </t>
  </si>
  <si>
    <t xml:space="preserve">245 </t>
  </si>
  <si>
    <t xml:space="preserve">Fonderie </t>
  </si>
  <si>
    <t xml:space="preserve">2451 </t>
  </si>
  <si>
    <t xml:space="preserve">Fonderie de fonte </t>
  </si>
  <si>
    <t xml:space="preserve">2451Z </t>
  </si>
  <si>
    <t xml:space="preserve">2452 </t>
  </si>
  <si>
    <t xml:space="preserve">Fonderie d'acier </t>
  </si>
  <si>
    <t xml:space="preserve">2452Z </t>
  </si>
  <si>
    <t xml:space="preserve">2453 </t>
  </si>
  <si>
    <t xml:space="preserve">Fonderie de métaux légers </t>
  </si>
  <si>
    <t xml:space="preserve">2453Z </t>
  </si>
  <si>
    <t xml:space="preserve">2454 </t>
  </si>
  <si>
    <t xml:space="preserve">Fonderie d'autres métaux non ferreux </t>
  </si>
  <si>
    <t xml:space="preserve">2454Z </t>
  </si>
  <si>
    <t xml:space="preserve">25 </t>
  </si>
  <si>
    <t xml:space="preserve">Fabrication de produits métalliques, à l’exception des machines et des équipements </t>
  </si>
  <si>
    <t xml:space="preserve">251 </t>
  </si>
  <si>
    <t xml:space="preserve">Fabrication d'éléments en métal pour la construction </t>
  </si>
  <si>
    <t xml:space="preserve">2511 </t>
  </si>
  <si>
    <t xml:space="preserve">Fabrication de structures métalliques et de parties de structures </t>
  </si>
  <si>
    <t xml:space="preserve">2511Z </t>
  </si>
  <si>
    <t xml:space="preserve">2512 </t>
  </si>
  <si>
    <t xml:space="preserve">Fabrication de portes et fenêtres en métal </t>
  </si>
  <si>
    <t xml:space="preserve">2512Z </t>
  </si>
  <si>
    <t xml:space="preserve">252 </t>
  </si>
  <si>
    <t xml:space="preserve">Fabrication de réservoirs, citernes et conteneurs métalliques </t>
  </si>
  <si>
    <t xml:space="preserve">2521 </t>
  </si>
  <si>
    <t xml:space="preserve">Fabrication de radiateurs et de chaudières pour le chauffage central </t>
  </si>
  <si>
    <t xml:space="preserve">2521Z </t>
  </si>
  <si>
    <t xml:space="preserve">2529 </t>
  </si>
  <si>
    <t xml:space="preserve">Fabrication d'autres réservoirs, citernes et conteneurs métalliques </t>
  </si>
  <si>
    <t xml:space="preserve">2529Z </t>
  </si>
  <si>
    <t xml:space="preserve">253 </t>
  </si>
  <si>
    <t xml:space="preserve">Fabrication de générateurs de vapeur, à l'exception des chaudières pour le chauffage central </t>
  </si>
  <si>
    <t xml:space="preserve">2530 </t>
  </si>
  <si>
    <t xml:space="preserve">2530Z </t>
  </si>
  <si>
    <t xml:space="preserve">254 </t>
  </si>
  <si>
    <t xml:space="preserve">Fabrication d'armes et de munitions </t>
  </si>
  <si>
    <t xml:space="preserve">2540 </t>
  </si>
  <si>
    <t xml:space="preserve">2540Z </t>
  </si>
  <si>
    <t xml:space="preserve">255 </t>
  </si>
  <si>
    <t xml:space="preserve">Forge, emboutissage, estampage ; métallurgie des poudres </t>
  </si>
  <si>
    <t xml:space="preserve">2550 </t>
  </si>
  <si>
    <t xml:space="preserve">2550A </t>
  </si>
  <si>
    <t xml:space="preserve">Forge, estampage, matriçage ; métallurgie des poudres </t>
  </si>
  <si>
    <t xml:space="preserve">2550B </t>
  </si>
  <si>
    <t xml:space="preserve">Découpage, emboutissage </t>
  </si>
  <si>
    <t xml:space="preserve">256 </t>
  </si>
  <si>
    <t xml:space="preserve">Traitement et revêtement des métaux ; usinage </t>
  </si>
  <si>
    <t xml:space="preserve">2561 </t>
  </si>
  <si>
    <t xml:space="preserve">Traitement et revêtement des métaux </t>
  </si>
  <si>
    <t xml:space="preserve">2561Z </t>
  </si>
  <si>
    <t xml:space="preserve">2562 </t>
  </si>
  <si>
    <t xml:space="preserve">Usinage </t>
  </si>
  <si>
    <t xml:space="preserve">2562A </t>
  </si>
  <si>
    <t xml:space="preserve">Décolletage </t>
  </si>
  <si>
    <t xml:space="preserve">2562B </t>
  </si>
  <si>
    <t xml:space="preserve">Mécanique industrielle </t>
  </si>
  <si>
    <t xml:space="preserve">257 </t>
  </si>
  <si>
    <t xml:space="preserve">Fabrication de coutellerie, d'outillage et de quincaillerie </t>
  </si>
  <si>
    <t xml:space="preserve">2571 </t>
  </si>
  <si>
    <t xml:space="preserve">Fabrication de coutellerie </t>
  </si>
  <si>
    <t xml:space="preserve">2571Z </t>
  </si>
  <si>
    <t xml:space="preserve">2572 </t>
  </si>
  <si>
    <t xml:space="preserve">Fabrication de serrures et de ferrures </t>
  </si>
  <si>
    <t xml:space="preserve">2572Z </t>
  </si>
  <si>
    <t xml:space="preserve">2573 </t>
  </si>
  <si>
    <t xml:space="preserve">Fabrication d'outillage </t>
  </si>
  <si>
    <t xml:space="preserve">2573A </t>
  </si>
  <si>
    <t xml:space="preserve">Fabrication de moules et modèles </t>
  </si>
  <si>
    <t xml:space="preserve">2573B </t>
  </si>
  <si>
    <t xml:space="preserve">Fabrication d'autres outillages </t>
  </si>
  <si>
    <t xml:space="preserve">259 </t>
  </si>
  <si>
    <t xml:space="preserve">Fabrication d'autres ouvrages en métaux </t>
  </si>
  <si>
    <t xml:space="preserve">2591 </t>
  </si>
  <si>
    <t xml:space="preserve">Fabrication de fûts et emballages métalliques similaires </t>
  </si>
  <si>
    <t xml:space="preserve">2591Z </t>
  </si>
  <si>
    <t xml:space="preserve">2592 </t>
  </si>
  <si>
    <t xml:space="preserve">Fabrication d'emballages métalliques légers </t>
  </si>
  <si>
    <t xml:space="preserve">2592Z </t>
  </si>
  <si>
    <t xml:space="preserve">2593 </t>
  </si>
  <si>
    <t xml:space="preserve">Fabrication d'articles en fils métalliques, de chaînes et de ressorts </t>
  </si>
  <si>
    <t xml:space="preserve">2593Z </t>
  </si>
  <si>
    <t xml:space="preserve">2594 </t>
  </si>
  <si>
    <t xml:space="preserve">Fabrication de vis et de boulons </t>
  </si>
  <si>
    <t xml:space="preserve">2594Z </t>
  </si>
  <si>
    <t xml:space="preserve">2599 </t>
  </si>
  <si>
    <t xml:space="preserve">Fabrication d'autres produits métalliques n.c.a. </t>
  </si>
  <si>
    <t xml:space="preserve">2599A </t>
  </si>
  <si>
    <t xml:space="preserve">Fabrication d'articles métalliques ménagers </t>
  </si>
  <si>
    <t xml:space="preserve">2599B </t>
  </si>
  <si>
    <t xml:space="preserve">Fabrication d'autres articles métalliques </t>
  </si>
  <si>
    <t xml:space="preserve">26 </t>
  </si>
  <si>
    <t xml:space="preserve">Fabrication de produits informatiques, électroniques et optiques </t>
  </si>
  <si>
    <t xml:space="preserve">261 </t>
  </si>
  <si>
    <t xml:space="preserve">Fabrication de composants et cartes électroniques </t>
  </si>
  <si>
    <t xml:space="preserve">2611 </t>
  </si>
  <si>
    <t xml:space="preserve">Fabrication de composants électroniques </t>
  </si>
  <si>
    <t xml:space="preserve">2611Z </t>
  </si>
  <si>
    <t xml:space="preserve">2612 </t>
  </si>
  <si>
    <t xml:space="preserve">Fabrication de cartes électroniques assemblées </t>
  </si>
  <si>
    <t xml:space="preserve">2612Z </t>
  </si>
  <si>
    <t xml:space="preserve">262 </t>
  </si>
  <si>
    <t xml:space="preserve">Fabrication d'ordinateurs et d'équipements périphériques </t>
  </si>
  <si>
    <t xml:space="preserve">2620 </t>
  </si>
  <si>
    <t xml:space="preserve">2620Z </t>
  </si>
  <si>
    <t xml:space="preserve">263 </t>
  </si>
  <si>
    <t xml:space="preserve">Fabrication d'équipements de communication </t>
  </si>
  <si>
    <t xml:space="preserve">2630 </t>
  </si>
  <si>
    <t xml:space="preserve">2630Z </t>
  </si>
  <si>
    <t xml:space="preserve">264 </t>
  </si>
  <si>
    <t xml:space="preserve">Fabrication de produits électroniques grand public </t>
  </si>
  <si>
    <t xml:space="preserve">2640 </t>
  </si>
  <si>
    <t xml:space="preserve">2640Z </t>
  </si>
  <si>
    <t xml:space="preserve">265 </t>
  </si>
  <si>
    <t xml:space="preserve">Fabrication d'instruments et d'appareils de mesure, d'essai et de navigation ; horlogerie </t>
  </si>
  <si>
    <t xml:space="preserve">2651 </t>
  </si>
  <si>
    <t xml:space="preserve">Fabrication d'instruments et d'appareils de mesure, d'essai et de navigation </t>
  </si>
  <si>
    <t xml:space="preserve">2651A </t>
  </si>
  <si>
    <t xml:space="preserve">Fabrication d'équipements d'aide à la navigation </t>
  </si>
  <si>
    <t xml:space="preserve">2651B </t>
  </si>
  <si>
    <t xml:space="preserve">Fabrication d'instrumentation scientifique et technique </t>
  </si>
  <si>
    <t xml:space="preserve">2652 </t>
  </si>
  <si>
    <t xml:space="preserve">Horlogerie </t>
  </si>
  <si>
    <t xml:space="preserve">2652Z </t>
  </si>
  <si>
    <t xml:space="preserve">266 </t>
  </si>
  <si>
    <t xml:space="preserve">Fabrication d'équipements d'irradiation médicale, d'équipements électromédicaux et électrothérapeutiques </t>
  </si>
  <si>
    <t xml:space="preserve">2660 </t>
  </si>
  <si>
    <t xml:space="preserve">2660Z </t>
  </si>
  <si>
    <t xml:space="preserve">267 </t>
  </si>
  <si>
    <t xml:space="preserve">Fabrication de matériels optique et photographique </t>
  </si>
  <si>
    <t xml:space="preserve">2670 </t>
  </si>
  <si>
    <t xml:space="preserve">2670Z </t>
  </si>
  <si>
    <t xml:space="preserve">268 </t>
  </si>
  <si>
    <t xml:space="preserve">Fabrication de supports magnétiques et optiques </t>
  </si>
  <si>
    <t xml:space="preserve">2680 </t>
  </si>
  <si>
    <t xml:space="preserve">2680Z </t>
  </si>
  <si>
    <t xml:space="preserve">27 </t>
  </si>
  <si>
    <t xml:space="preserve">Fabrication d'équipements électriques </t>
  </si>
  <si>
    <t xml:space="preserve">271 </t>
  </si>
  <si>
    <t xml:space="preserve">Fabrication de moteurs, génératrices et transformateurs électriques et de matériel de distribution et de commande électrique </t>
  </si>
  <si>
    <t xml:space="preserve">2711 </t>
  </si>
  <si>
    <t xml:space="preserve">Fabrication de moteurs, génératrices et transformateurs électriques </t>
  </si>
  <si>
    <t xml:space="preserve">2711Z </t>
  </si>
  <si>
    <t xml:space="preserve">2712 </t>
  </si>
  <si>
    <t xml:space="preserve">Fabrication de matériel de distribution et de commande électrique </t>
  </si>
  <si>
    <t xml:space="preserve">2712Z </t>
  </si>
  <si>
    <t xml:space="preserve">272 </t>
  </si>
  <si>
    <t xml:space="preserve">Fabrication de piles et d'accumulateurs électriques </t>
  </si>
  <si>
    <t xml:space="preserve">2720 </t>
  </si>
  <si>
    <t xml:space="preserve">2720Z </t>
  </si>
  <si>
    <t xml:space="preserve">273 </t>
  </si>
  <si>
    <t xml:space="preserve">Fabrication de fils et câbles et de matériel d'installation électrique </t>
  </si>
  <si>
    <t xml:space="preserve">2731 </t>
  </si>
  <si>
    <t xml:space="preserve">Fabrication de câbles de fibres optiques </t>
  </si>
  <si>
    <t xml:space="preserve">2731Z </t>
  </si>
  <si>
    <t xml:space="preserve">2732 </t>
  </si>
  <si>
    <t xml:space="preserve">Fabrication d'autres fils et câbles électroniques ou électriques </t>
  </si>
  <si>
    <t xml:space="preserve">2732Z </t>
  </si>
  <si>
    <t xml:space="preserve">2733 </t>
  </si>
  <si>
    <t xml:space="preserve">Fabrication de matériel d'installation électrique </t>
  </si>
  <si>
    <t xml:space="preserve">2733Z </t>
  </si>
  <si>
    <t xml:space="preserve">274 </t>
  </si>
  <si>
    <t xml:space="preserve">Fabrication d'appareils d'éclairage électrique </t>
  </si>
  <si>
    <t xml:space="preserve">2740 </t>
  </si>
  <si>
    <t xml:space="preserve">2740Z </t>
  </si>
  <si>
    <t xml:space="preserve">275 </t>
  </si>
  <si>
    <t xml:space="preserve">Fabrication d'appareils ménagers </t>
  </si>
  <si>
    <t xml:space="preserve">2751 </t>
  </si>
  <si>
    <t xml:space="preserve">Fabrication d'appareils électroménagers </t>
  </si>
  <si>
    <t xml:space="preserve">2751Z </t>
  </si>
  <si>
    <t xml:space="preserve">2752 </t>
  </si>
  <si>
    <t xml:space="preserve">Fabrication d'appareils ménagers non électriques </t>
  </si>
  <si>
    <t xml:space="preserve">2752Z </t>
  </si>
  <si>
    <t xml:space="preserve">279 </t>
  </si>
  <si>
    <t xml:space="preserve">Fabrication d'autres matériels électriques </t>
  </si>
  <si>
    <t xml:space="preserve">2790 </t>
  </si>
  <si>
    <t xml:space="preserve">2790Z </t>
  </si>
  <si>
    <t xml:space="preserve">28 </t>
  </si>
  <si>
    <t xml:space="preserve">Fabrication de machines et équipements n.c.a. </t>
  </si>
  <si>
    <t xml:space="preserve">281 </t>
  </si>
  <si>
    <t xml:space="preserve">Fabrication de machines d'usage général </t>
  </si>
  <si>
    <t xml:space="preserve">2811 </t>
  </si>
  <si>
    <t xml:space="preserve">Fabrication de moteurs et turbines, à l'exception des moteurs d’avions et de véhicules </t>
  </si>
  <si>
    <t xml:space="preserve">2811Z </t>
  </si>
  <si>
    <t xml:space="preserve">2812 </t>
  </si>
  <si>
    <t xml:space="preserve">Fabrication d'équipements hydrauliques et pneumatiques </t>
  </si>
  <si>
    <t xml:space="preserve">2812Z </t>
  </si>
  <si>
    <t xml:space="preserve">2813 </t>
  </si>
  <si>
    <t xml:space="preserve">Fabrication d'autres pompes et compresseurs </t>
  </si>
  <si>
    <t xml:space="preserve">2813Z </t>
  </si>
  <si>
    <t xml:space="preserve">2814 </t>
  </si>
  <si>
    <t xml:space="preserve">Fabrication d'autres articles de robinetterie </t>
  </si>
  <si>
    <t xml:space="preserve">2814Z </t>
  </si>
  <si>
    <t xml:space="preserve">2815 </t>
  </si>
  <si>
    <t xml:space="preserve">Fabrication d'engrenages et d'organes mécaniques de transmission </t>
  </si>
  <si>
    <t xml:space="preserve">2815Z </t>
  </si>
  <si>
    <t xml:space="preserve">282 </t>
  </si>
  <si>
    <t xml:space="preserve">Fabrication d'autres machines d'usage général </t>
  </si>
  <si>
    <t xml:space="preserve">2821 </t>
  </si>
  <si>
    <t xml:space="preserve">Fabrication de fours et brûleurs </t>
  </si>
  <si>
    <t xml:space="preserve">2821Z </t>
  </si>
  <si>
    <t xml:space="preserve">2822 </t>
  </si>
  <si>
    <t xml:space="preserve">Fabrication de matériel de levage et de manutention </t>
  </si>
  <si>
    <t xml:space="preserve">2822Z </t>
  </si>
  <si>
    <t xml:space="preserve">2823 </t>
  </si>
  <si>
    <t xml:space="preserve">Fabrication de machines et d'équipements de bureau (à l'exception des ordinateurs et équipements périphériques) </t>
  </si>
  <si>
    <t xml:space="preserve">2823Z </t>
  </si>
  <si>
    <t xml:space="preserve">2824 </t>
  </si>
  <si>
    <t xml:space="preserve">Fabrication d'outillage portatif à moteur incorporé </t>
  </si>
  <si>
    <t xml:space="preserve">2824Z </t>
  </si>
  <si>
    <t xml:space="preserve">2825 </t>
  </si>
  <si>
    <t xml:space="preserve">Fabrication d'équipements aérauliques et frigorifiques industriels </t>
  </si>
  <si>
    <t xml:space="preserve">2825Z </t>
  </si>
  <si>
    <t xml:space="preserve">2829 </t>
  </si>
  <si>
    <t xml:space="preserve">Fabrication de machines diverses d'usage général </t>
  </si>
  <si>
    <t xml:space="preserve">2829A </t>
  </si>
  <si>
    <t xml:space="preserve">Fabrication d'équipements d'emballage, de conditionnement et de pesage </t>
  </si>
  <si>
    <t xml:space="preserve">2829B </t>
  </si>
  <si>
    <t xml:space="preserve">283 </t>
  </si>
  <si>
    <t xml:space="preserve">Fabrication de machines agricoles et forestières </t>
  </si>
  <si>
    <t xml:space="preserve">2830 </t>
  </si>
  <si>
    <t xml:space="preserve">2830Z </t>
  </si>
  <si>
    <t xml:space="preserve">284 </t>
  </si>
  <si>
    <t xml:space="preserve">Fabrication de machines de formage des métaux et de machines-outils </t>
  </si>
  <si>
    <t xml:space="preserve">2841 </t>
  </si>
  <si>
    <t xml:space="preserve">Fabrication de machines de formage des métaux </t>
  </si>
  <si>
    <t xml:space="preserve">2841Z </t>
  </si>
  <si>
    <t xml:space="preserve">Fabrication de machines-outils pour le travail des métaux </t>
  </si>
  <si>
    <t xml:space="preserve">2849 </t>
  </si>
  <si>
    <t xml:space="preserve">Fabrication d'autres machines-outils </t>
  </si>
  <si>
    <t xml:space="preserve">2849Z </t>
  </si>
  <si>
    <t xml:space="preserve">289 </t>
  </si>
  <si>
    <t xml:space="preserve">Fabrication d'autres machines d'usage spécifique </t>
  </si>
  <si>
    <t xml:space="preserve">2891 </t>
  </si>
  <si>
    <t xml:space="preserve">Fabrication de machines pour la métallurgie </t>
  </si>
  <si>
    <t xml:space="preserve">2891Z </t>
  </si>
  <si>
    <t xml:space="preserve">2892 </t>
  </si>
  <si>
    <t xml:space="preserve">Fabrication de machines pour l'extraction ou la construction </t>
  </si>
  <si>
    <t xml:space="preserve">2892Z </t>
  </si>
  <si>
    <t xml:space="preserve">2893 </t>
  </si>
  <si>
    <t xml:space="preserve">Fabrication de machines pour l'industrie agro-alimentaire </t>
  </si>
  <si>
    <t xml:space="preserve">2893Z </t>
  </si>
  <si>
    <t xml:space="preserve">2894 </t>
  </si>
  <si>
    <t xml:space="preserve">Fabrication de machines pour les industries textiles </t>
  </si>
  <si>
    <t xml:space="preserve">2894Z </t>
  </si>
  <si>
    <t xml:space="preserve">2895 </t>
  </si>
  <si>
    <t xml:space="preserve">Fabrication de machines pour les industries du papier et du carton </t>
  </si>
  <si>
    <t xml:space="preserve">2895Z </t>
  </si>
  <si>
    <t xml:space="preserve">2896 </t>
  </si>
  <si>
    <t xml:space="preserve">Fabrication de machines pour le travail du caoutchouc ou des plastiques </t>
  </si>
  <si>
    <t xml:space="preserve">2896Z </t>
  </si>
  <si>
    <t xml:space="preserve">2899 </t>
  </si>
  <si>
    <t xml:space="preserve">Fabrication d'autres machines d'usage spécifique n.c.a. </t>
  </si>
  <si>
    <t xml:space="preserve">2899A </t>
  </si>
  <si>
    <t xml:space="preserve">Fabrication de machines d'imprimerie </t>
  </si>
  <si>
    <t xml:space="preserve">2899B </t>
  </si>
  <si>
    <t xml:space="preserve">Fabrication d'autres machines spécialisées </t>
  </si>
  <si>
    <t xml:space="preserve">29 </t>
  </si>
  <si>
    <t xml:space="preserve">Industrie automobile </t>
  </si>
  <si>
    <t xml:space="preserve">291 </t>
  </si>
  <si>
    <t xml:space="preserve">Construction de véhicules automobiles </t>
  </si>
  <si>
    <t xml:space="preserve">2910 </t>
  </si>
  <si>
    <t xml:space="preserve">2910Z </t>
  </si>
  <si>
    <t xml:space="preserve">292 </t>
  </si>
  <si>
    <t xml:space="preserve">Fabrication de carrosseries et remorques </t>
  </si>
  <si>
    <t xml:space="preserve">2920 </t>
  </si>
  <si>
    <t xml:space="preserve">2920Z </t>
  </si>
  <si>
    <t xml:space="preserve">293 </t>
  </si>
  <si>
    <t xml:space="preserve">Fabrication d'équipements automobiles </t>
  </si>
  <si>
    <t xml:space="preserve">2931 </t>
  </si>
  <si>
    <t xml:space="preserve">Fabrication d'équipements électriques et électroniques automobiles </t>
  </si>
  <si>
    <t xml:space="preserve">2931Z </t>
  </si>
  <si>
    <t xml:space="preserve">2932 </t>
  </si>
  <si>
    <t xml:space="preserve">Fabrication d'autres équipements automobiles </t>
  </si>
  <si>
    <t xml:space="preserve">2932Z </t>
  </si>
  <si>
    <t xml:space="preserve">30 </t>
  </si>
  <si>
    <t xml:space="preserve">Fabrication d'autres matériels de transport </t>
  </si>
  <si>
    <t xml:space="preserve">301 </t>
  </si>
  <si>
    <t xml:space="preserve">Construction navale </t>
  </si>
  <si>
    <t xml:space="preserve">3011 </t>
  </si>
  <si>
    <t xml:space="preserve">Construction de navires et de structures flottantes </t>
  </si>
  <si>
    <t xml:space="preserve">3011Z </t>
  </si>
  <si>
    <t xml:space="preserve">3012 </t>
  </si>
  <si>
    <t xml:space="preserve">Construction de bateaux de plaisance </t>
  </si>
  <si>
    <t xml:space="preserve">3012Z </t>
  </si>
  <si>
    <t xml:space="preserve">302 </t>
  </si>
  <si>
    <t xml:space="preserve">Construction de locomotives et d'autre matériel ferroviaire roulant </t>
  </si>
  <si>
    <t xml:space="preserve">3020 </t>
  </si>
  <si>
    <t xml:space="preserve">3020Z </t>
  </si>
  <si>
    <t xml:space="preserve">303 </t>
  </si>
  <si>
    <t xml:space="preserve">Construction aéronautique et spatiale </t>
  </si>
  <si>
    <t xml:space="preserve">3030 </t>
  </si>
  <si>
    <t xml:space="preserve">3030Z </t>
  </si>
  <si>
    <t xml:space="preserve">304 </t>
  </si>
  <si>
    <t xml:space="preserve">Construction de véhicules militaires de combat </t>
  </si>
  <si>
    <t xml:space="preserve">3040 </t>
  </si>
  <si>
    <t xml:space="preserve">3040Z </t>
  </si>
  <si>
    <t xml:space="preserve">309 </t>
  </si>
  <si>
    <t xml:space="preserve">Fabrication de matériels de transport n.c.a. </t>
  </si>
  <si>
    <t xml:space="preserve">3091 </t>
  </si>
  <si>
    <t xml:space="preserve">Fabrication de motocycles </t>
  </si>
  <si>
    <t xml:space="preserve">3091Z </t>
  </si>
  <si>
    <t xml:space="preserve">3092 </t>
  </si>
  <si>
    <t xml:space="preserve">Fabrication de bicyclettes et de véhicules pour invalides </t>
  </si>
  <si>
    <t xml:space="preserve">3092Z </t>
  </si>
  <si>
    <t xml:space="preserve">3099 </t>
  </si>
  <si>
    <t xml:space="preserve">Fabrication d’autres équipements de transport n.c.a. </t>
  </si>
  <si>
    <t xml:space="preserve">3099Z </t>
  </si>
  <si>
    <t xml:space="preserve">31 </t>
  </si>
  <si>
    <t xml:space="preserve">Fabrication de meubles </t>
  </si>
  <si>
    <t xml:space="preserve">310 </t>
  </si>
  <si>
    <t xml:space="preserve">3101 </t>
  </si>
  <si>
    <t xml:space="preserve">Fabrication de meubles de bureau et de magasin </t>
  </si>
  <si>
    <t xml:space="preserve">3101Z </t>
  </si>
  <si>
    <t xml:space="preserve">3102 </t>
  </si>
  <si>
    <t xml:space="preserve">Fabrication de meubles de cuisine </t>
  </si>
  <si>
    <t xml:space="preserve">3102Z </t>
  </si>
  <si>
    <t xml:space="preserve">3103 </t>
  </si>
  <si>
    <t xml:space="preserve">Fabrication de matelas </t>
  </si>
  <si>
    <t xml:space="preserve">3103Z </t>
  </si>
  <si>
    <t xml:space="preserve">3109 </t>
  </si>
  <si>
    <t xml:space="preserve">Fabrication d'autres meubles </t>
  </si>
  <si>
    <t xml:space="preserve">3109A </t>
  </si>
  <si>
    <t xml:space="preserve">Fabrication de sièges d'ameublement d'intérieur </t>
  </si>
  <si>
    <t xml:space="preserve">3109B </t>
  </si>
  <si>
    <t xml:space="preserve">Fabrication d’autres meubles et industries connexes de l’ameublement </t>
  </si>
  <si>
    <t xml:space="preserve">32 </t>
  </si>
  <si>
    <t xml:space="preserve">Autres industries manufacturières </t>
  </si>
  <si>
    <t xml:space="preserve">321 </t>
  </si>
  <si>
    <t xml:space="preserve">Fabrication d’articles de joaillerie, bijouterie et articles similaires </t>
  </si>
  <si>
    <t xml:space="preserve">3211 </t>
  </si>
  <si>
    <t xml:space="preserve">Frappe de monnaie </t>
  </si>
  <si>
    <t xml:space="preserve">3211Z </t>
  </si>
  <si>
    <t xml:space="preserve">3212 </t>
  </si>
  <si>
    <t xml:space="preserve">Fabrication d’articles de joaillerie et bijouterie </t>
  </si>
  <si>
    <t xml:space="preserve">3212Z </t>
  </si>
  <si>
    <t xml:space="preserve">3213 </t>
  </si>
  <si>
    <t xml:space="preserve">Fabrication d’articles de bijouterie fantaisie et articles similaires </t>
  </si>
  <si>
    <t xml:space="preserve">3213Z </t>
  </si>
  <si>
    <t xml:space="preserve">322 </t>
  </si>
  <si>
    <t xml:space="preserve">Fabrication d'instruments de musique </t>
  </si>
  <si>
    <t xml:space="preserve">3220 </t>
  </si>
  <si>
    <t xml:space="preserve">3220Z </t>
  </si>
  <si>
    <t xml:space="preserve">323 </t>
  </si>
  <si>
    <t xml:space="preserve">Fabrication d'articles de sport </t>
  </si>
  <si>
    <t xml:space="preserve">3230 </t>
  </si>
  <si>
    <t xml:space="preserve">3230Z </t>
  </si>
  <si>
    <t xml:space="preserve">324 </t>
  </si>
  <si>
    <t xml:space="preserve">Fabrication de jeux et jouets </t>
  </si>
  <si>
    <t xml:space="preserve">3240 </t>
  </si>
  <si>
    <t xml:space="preserve">3240Z </t>
  </si>
  <si>
    <t xml:space="preserve">325 </t>
  </si>
  <si>
    <t xml:space="preserve">Fabrication d'instruments et de fournitures à usage médical et dentaire </t>
  </si>
  <si>
    <t xml:space="preserve">3250 </t>
  </si>
  <si>
    <t xml:space="preserve">3250A </t>
  </si>
  <si>
    <t xml:space="preserve">Fabrication de matériel médico-chirurgical et dentaire </t>
  </si>
  <si>
    <t xml:space="preserve">3250B </t>
  </si>
  <si>
    <t xml:space="preserve">Fabrication de lunettes </t>
  </si>
  <si>
    <t xml:space="preserve">329 </t>
  </si>
  <si>
    <t xml:space="preserve">Activités manufacturières n.c.a. </t>
  </si>
  <si>
    <t xml:space="preserve">3291 </t>
  </si>
  <si>
    <t xml:space="preserve">Fabrication d’articles de brosserie </t>
  </si>
  <si>
    <t xml:space="preserve">3291Z </t>
  </si>
  <si>
    <t xml:space="preserve">3299 </t>
  </si>
  <si>
    <t xml:space="preserve">Autres activités manufacturières n.c.a. </t>
  </si>
  <si>
    <t xml:space="preserve">3299Z </t>
  </si>
  <si>
    <t xml:space="preserve">33 </t>
  </si>
  <si>
    <t xml:space="preserve">Réparation et installation de machines et d'équipements </t>
  </si>
  <si>
    <t xml:space="preserve">331 </t>
  </si>
  <si>
    <t xml:space="preserve">Réparation d'ouvrages en métaux, de machines et d'équipements </t>
  </si>
  <si>
    <t xml:space="preserve">3311 </t>
  </si>
  <si>
    <t xml:space="preserve">Réparation d'ouvrages en métaux </t>
  </si>
  <si>
    <t xml:space="preserve">3311Z </t>
  </si>
  <si>
    <t xml:space="preserve">3312 </t>
  </si>
  <si>
    <t xml:space="preserve">Réparation de machines et équipements mécaniques </t>
  </si>
  <si>
    <t xml:space="preserve">3312Z </t>
  </si>
  <si>
    <t xml:space="preserve">3313 </t>
  </si>
  <si>
    <t xml:space="preserve">Réparation de matériels électroniques et optiques </t>
  </si>
  <si>
    <t xml:space="preserve">3313Z </t>
  </si>
  <si>
    <t xml:space="preserve">3314 </t>
  </si>
  <si>
    <t xml:space="preserve">Réparation d'équipements électriques </t>
  </si>
  <si>
    <t xml:space="preserve">3314Z </t>
  </si>
  <si>
    <t xml:space="preserve">3315 </t>
  </si>
  <si>
    <t xml:space="preserve">Réparation et maintenance navale </t>
  </si>
  <si>
    <t xml:space="preserve">3315Z </t>
  </si>
  <si>
    <t xml:space="preserve">3316 </t>
  </si>
  <si>
    <t xml:space="preserve">Réparation et maintenance d'aéronefs et d'engins spatiaux </t>
  </si>
  <si>
    <t xml:space="preserve">3316Z </t>
  </si>
  <si>
    <t xml:space="preserve">3317 </t>
  </si>
  <si>
    <t xml:space="preserve">Réparation et maintenance d'autres équipements de transport </t>
  </si>
  <si>
    <t xml:space="preserve">3317Z </t>
  </si>
  <si>
    <t xml:space="preserve">3319 </t>
  </si>
  <si>
    <t xml:space="preserve">Réparation d'autres équipements </t>
  </si>
  <si>
    <t xml:space="preserve">3319Z </t>
  </si>
  <si>
    <t xml:space="preserve">332 </t>
  </si>
  <si>
    <t xml:space="preserve">Installation de machines et d'équipements industriels </t>
  </si>
  <si>
    <t xml:space="preserve">3320 </t>
  </si>
  <si>
    <t xml:space="preserve">3320A </t>
  </si>
  <si>
    <t xml:space="preserve">Installation de structures métalliques, chaudronnées et de tuyauterie </t>
  </si>
  <si>
    <t xml:space="preserve">3320B </t>
  </si>
  <si>
    <t xml:space="preserve">Installation de machines et équipements mécaniques </t>
  </si>
  <si>
    <t xml:space="preserve">3320C </t>
  </si>
  <si>
    <t xml:space="preserve">Conception d'ensemble et assemblage sur site industriel d'équipements de contrôle des processus industriels </t>
  </si>
  <si>
    <t xml:space="preserve">3320D </t>
  </si>
  <si>
    <t xml:space="preserve">Installation d'équipements électriques, de matériels électroniques et optiques ou d'autres matériels </t>
  </si>
  <si>
    <t xml:space="preserve">D </t>
  </si>
  <si>
    <t xml:space="preserve">Production et distribution d'électricité, de gaz, de vapeur et d'air conditionné </t>
  </si>
  <si>
    <t xml:space="preserve">35 </t>
  </si>
  <si>
    <t xml:space="preserve">351 </t>
  </si>
  <si>
    <t xml:space="preserve">Production, transport et distribution d'électricité </t>
  </si>
  <si>
    <t xml:space="preserve">3511 </t>
  </si>
  <si>
    <t xml:space="preserve">Production d'électricité </t>
  </si>
  <si>
    <t xml:space="preserve">3511Z </t>
  </si>
  <si>
    <t xml:space="preserve">3512 </t>
  </si>
  <si>
    <t xml:space="preserve">Transport d'électricité </t>
  </si>
  <si>
    <t xml:space="preserve">3512Z </t>
  </si>
  <si>
    <t xml:space="preserve">3513 </t>
  </si>
  <si>
    <t xml:space="preserve">Distribution d'électricité </t>
  </si>
  <si>
    <t xml:space="preserve">3513Z </t>
  </si>
  <si>
    <t xml:space="preserve">3514 </t>
  </si>
  <si>
    <t xml:space="preserve">Commerce d'électricité </t>
  </si>
  <si>
    <t xml:space="preserve">3514Z </t>
  </si>
  <si>
    <t xml:space="preserve">352 </t>
  </si>
  <si>
    <t xml:space="preserve">Production et distribution de combustibles gazeux </t>
  </si>
  <si>
    <t xml:space="preserve">3521 </t>
  </si>
  <si>
    <t xml:space="preserve">Production de combustibles gazeux </t>
  </si>
  <si>
    <t xml:space="preserve">3521Z </t>
  </si>
  <si>
    <t xml:space="preserve">3522 </t>
  </si>
  <si>
    <t xml:space="preserve">Distribution de combustibles gazeux par conduites </t>
  </si>
  <si>
    <t xml:space="preserve">3522Z </t>
  </si>
  <si>
    <t xml:space="preserve">3523 </t>
  </si>
  <si>
    <t xml:space="preserve">Commerce de combustibles gazeux par conduites </t>
  </si>
  <si>
    <t xml:space="preserve">3523Z </t>
  </si>
  <si>
    <t xml:space="preserve">353 </t>
  </si>
  <si>
    <t xml:space="preserve">Production et distribution de vapeur et d'air conditionné </t>
  </si>
  <si>
    <t xml:space="preserve">3530 </t>
  </si>
  <si>
    <t xml:space="preserve">3530Z </t>
  </si>
  <si>
    <t xml:space="preserve">36 </t>
  </si>
  <si>
    <t xml:space="preserve">Captage, traitement et distribution d'eau </t>
  </si>
  <si>
    <t xml:space="preserve">E </t>
  </si>
  <si>
    <t xml:space="preserve">Production et distribution d'eau ; assainissement, gestion des déchets et dépollution </t>
  </si>
  <si>
    <t xml:space="preserve">360 </t>
  </si>
  <si>
    <t xml:space="preserve">3600 </t>
  </si>
  <si>
    <t xml:space="preserve">3600Z </t>
  </si>
  <si>
    <t xml:space="preserve">37 </t>
  </si>
  <si>
    <t xml:space="preserve">Collecte et traitement des eaux usées </t>
  </si>
  <si>
    <t xml:space="preserve">370 </t>
  </si>
  <si>
    <t xml:space="preserve">3700 </t>
  </si>
  <si>
    <t xml:space="preserve">3700Z </t>
  </si>
  <si>
    <t xml:space="preserve">38 </t>
  </si>
  <si>
    <t xml:space="preserve">Collecte, traitement et élimination des déchets ; récupération </t>
  </si>
  <si>
    <t xml:space="preserve">381 </t>
  </si>
  <si>
    <t xml:space="preserve">Collecte des déchets </t>
  </si>
  <si>
    <t xml:space="preserve">3811 </t>
  </si>
  <si>
    <t xml:space="preserve">Collecte des déchets non dangereux </t>
  </si>
  <si>
    <t xml:space="preserve">3811Z </t>
  </si>
  <si>
    <t xml:space="preserve">3812 </t>
  </si>
  <si>
    <t xml:space="preserve">Collecte des déchets dangereux </t>
  </si>
  <si>
    <t xml:space="preserve">3812Z </t>
  </si>
  <si>
    <t xml:space="preserve">382 </t>
  </si>
  <si>
    <t xml:space="preserve">Traitement et élimination des déchets </t>
  </si>
  <si>
    <t xml:space="preserve">3821 </t>
  </si>
  <si>
    <t xml:space="preserve">Traitement et élimination des déchets non dangereux </t>
  </si>
  <si>
    <t xml:space="preserve">3821Z </t>
  </si>
  <si>
    <t xml:space="preserve">3822 </t>
  </si>
  <si>
    <t xml:space="preserve">Traitement et élimination des déchets dangereux </t>
  </si>
  <si>
    <t xml:space="preserve">3822Z </t>
  </si>
  <si>
    <t xml:space="preserve">383 </t>
  </si>
  <si>
    <t xml:space="preserve">Récupération </t>
  </si>
  <si>
    <t xml:space="preserve">3831 </t>
  </si>
  <si>
    <t xml:space="preserve">Démantèlement d'épaves </t>
  </si>
  <si>
    <t xml:space="preserve">3831Z </t>
  </si>
  <si>
    <t xml:space="preserve">3832 </t>
  </si>
  <si>
    <t xml:space="preserve">Récupération de déchets triés </t>
  </si>
  <si>
    <t xml:space="preserve">3832Z </t>
  </si>
  <si>
    <t xml:space="preserve">39 </t>
  </si>
  <si>
    <t xml:space="preserve">Dépollution et autres services de gestion des déchets </t>
  </si>
  <si>
    <t xml:space="preserve">390 </t>
  </si>
  <si>
    <t xml:space="preserve">3900 </t>
  </si>
  <si>
    <t xml:space="preserve">3900Z </t>
  </si>
  <si>
    <t xml:space="preserve">FZ </t>
  </si>
  <si>
    <t xml:space="preserve">Construction </t>
  </si>
  <si>
    <t xml:space="preserve">F </t>
  </si>
  <si>
    <t xml:space="preserve">41 </t>
  </si>
  <si>
    <t xml:space="preserve">Construction de bâtiments </t>
  </si>
  <si>
    <t xml:space="preserve">411 </t>
  </si>
  <si>
    <t xml:space="preserve">Promotion immobilière </t>
  </si>
  <si>
    <t xml:space="preserve">4110 </t>
  </si>
  <si>
    <t xml:space="preserve">4110A </t>
  </si>
  <si>
    <t xml:space="preserve">Promotion immobilière de logements </t>
  </si>
  <si>
    <t xml:space="preserve">4110B </t>
  </si>
  <si>
    <t xml:space="preserve">Promotion immobilière de bureaux </t>
  </si>
  <si>
    <t xml:space="preserve">4110C </t>
  </si>
  <si>
    <t xml:space="preserve">Promotion immobilière d'autres bâtiments </t>
  </si>
  <si>
    <t xml:space="preserve">4110D </t>
  </si>
  <si>
    <t xml:space="preserve">Supports juridiques de programmes </t>
  </si>
  <si>
    <t xml:space="preserve">412 </t>
  </si>
  <si>
    <t xml:space="preserve">Construction de bâtiments résidentiels et non résidentiels </t>
  </si>
  <si>
    <t xml:space="preserve">4120 </t>
  </si>
  <si>
    <t xml:space="preserve">4120A </t>
  </si>
  <si>
    <t xml:space="preserve">Construction de maisons individuelles </t>
  </si>
  <si>
    <t xml:space="preserve">4120B </t>
  </si>
  <si>
    <t xml:space="preserve">Construction d'autres bâtiments </t>
  </si>
  <si>
    <t xml:space="preserve">42 </t>
  </si>
  <si>
    <t xml:space="preserve">Génie civil </t>
  </si>
  <si>
    <t xml:space="preserve">421 </t>
  </si>
  <si>
    <t xml:space="preserve">Construction de routes et de voies ferrées </t>
  </si>
  <si>
    <t xml:space="preserve">4211 </t>
  </si>
  <si>
    <t xml:space="preserve">Construction de routes et autoroutes </t>
  </si>
  <si>
    <t xml:space="preserve">4211Z </t>
  </si>
  <si>
    <t xml:space="preserve">4212 </t>
  </si>
  <si>
    <t xml:space="preserve">Construction de voies ferrées de surface et souterraines </t>
  </si>
  <si>
    <t xml:space="preserve">4212Z </t>
  </si>
  <si>
    <t xml:space="preserve">4213 </t>
  </si>
  <si>
    <t xml:space="preserve">Construction de ponts et tunnels </t>
  </si>
  <si>
    <t xml:space="preserve">4213A </t>
  </si>
  <si>
    <t xml:space="preserve">Construction d'ouvrages d'art </t>
  </si>
  <si>
    <t xml:space="preserve">4213B </t>
  </si>
  <si>
    <t xml:space="preserve">Construction et entretien de tunnels </t>
  </si>
  <si>
    <t xml:space="preserve">422 </t>
  </si>
  <si>
    <t xml:space="preserve">Construction de réseaux et de lignes </t>
  </si>
  <si>
    <t xml:space="preserve">4221 </t>
  </si>
  <si>
    <t xml:space="preserve">Construction de réseaux pour fluides </t>
  </si>
  <si>
    <t xml:space="preserve">4221Z </t>
  </si>
  <si>
    <t xml:space="preserve">4222 </t>
  </si>
  <si>
    <t xml:space="preserve">Construction de réseaux électriques et de télécommunications </t>
  </si>
  <si>
    <t xml:space="preserve">4222Z </t>
  </si>
  <si>
    <t xml:space="preserve">429 </t>
  </si>
  <si>
    <t xml:space="preserve">Construction d'autres ouvrages de génie civil </t>
  </si>
  <si>
    <t xml:space="preserve">4291 </t>
  </si>
  <si>
    <t xml:space="preserve">Construction d'ouvrages maritimes et fluviaux </t>
  </si>
  <si>
    <t xml:space="preserve">4291Z </t>
  </si>
  <si>
    <t xml:space="preserve">4299 </t>
  </si>
  <si>
    <t xml:space="preserve">Construction d'autres ouvrages de génie civil n.c.a. </t>
  </si>
  <si>
    <t xml:space="preserve">4299Z </t>
  </si>
  <si>
    <t xml:space="preserve">43 </t>
  </si>
  <si>
    <t xml:space="preserve">Travaux de construction spécialisés </t>
  </si>
  <si>
    <t xml:space="preserve">431 </t>
  </si>
  <si>
    <t xml:space="preserve">Démolition et préparation des sites </t>
  </si>
  <si>
    <t xml:space="preserve">4311 </t>
  </si>
  <si>
    <t xml:space="preserve">Travaux de démolition </t>
  </si>
  <si>
    <t xml:space="preserve">4311Z </t>
  </si>
  <si>
    <t xml:space="preserve">4312 </t>
  </si>
  <si>
    <t xml:space="preserve">Travaux de préparation des sites </t>
  </si>
  <si>
    <t xml:space="preserve">4312A </t>
  </si>
  <si>
    <t xml:space="preserve">Travaux de terrassement courants et travaux préparatoires </t>
  </si>
  <si>
    <t xml:space="preserve">4312B </t>
  </si>
  <si>
    <t xml:space="preserve">Travaux de terrassement spécialisés ou de grande masse </t>
  </si>
  <si>
    <t xml:space="preserve">4313 </t>
  </si>
  <si>
    <t xml:space="preserve">Forages et sondages </t>
  </si>
  <si>
    <t xml:space="preserve">4313Z </t>
  </si>
  <si>
    <t xml:space="preserve">432 </t>
  </si>
  <si>
    <t xml:space="preserve">Travaux d'installation électrique, plomberie et autres travaux d'installation </t>
  </si>
  <si>
    <t xml:space="preserve">4321 </t>
  </si>
  <si>
    <t xml:space="preserve">Installation électrique </t>
  </si>
  <si>
    <t xml:space="preserve">4321A </t>
  </si>
  <si>
    <t xml:space="preserve">Travaux d'installation électrique dans tous locaux </t>
  </si>
  <si>
    <t xml:space="preserve">4321B </t>
  </si>
  <si>
    <t xml:space="preserve">Travaux d'installation électrique sur la voie publique </t>
  </si>
  <si>
    <t xml:space="preserve">4322 </t>
  </si>
  <si>
    <t xml:space="preserve">Travaux de plomberie et installation de chauffage et de conditionnement d'air </t>
  </si>
  <si>
    <t xml:space="preserve">4322A </t>
  </si>
  <si>
    <t xml:space="preserve">Travaux d'installation d'eau et de gaz en tous locaux </t>
  </si>
  <si>
    <t xml:space="preserve">4322B </t>
  </si>
  <si>
    <t xml:space="preserve">Travaux d'installation d'équipements thermiques et de climatisation </t>
  </si>
  <si>
    <t xml:space="preserve">4329 </t>
  </si>
  <si>
    <t xml:space="preserve">Autres travaux d'installation </t>
  </si>
  <si>
    <t xml:space="preserve">4329A </t>
  </si>
  <si>
    <t xml:space="preserve">Travaux d'isolation </t>
  </si>
  <si>
    <t xml:space="preserve">4329B </t>
  </si>
  <si>
    <t xml:space="preserve">Autres travaux d'installation n.c.a. </t>
  </si>
  <si>
    <t xml:space="preserve">433 </t>
  </si>
  <si>
    <t xml:space="preserve">Travaux de finition </t>
  </si>
  <si>
    <t xml:space="preserve">4331 </t>
  </si>
  <si>
    <t xml:space="preserve">Travaux de plâtrerie </t>
  </si>
  <si>
    <t xml:space="preserve">4331Z </t>
  </si>
  <si>
    <t xml:space="preserve">4332 </t>
  </si>
  <si>
    <t xml:space="preserve">Travaux de menuiserie </t>
  </si>
  <si>
    <t xml:space="preserve">4332A </t>
  </si>
  <si>
    <t xml:space="preserve">Travaux de menuiserie bois et pvc </t>
  </si>
  <si>
    <t xml:space="preserve">4332B </t>
  </si>
  <si>
    <t xml:space="preserve">Travaux de menuiserie métallique et serrurerie </t>
  </si>
  <si>
    <t xml:space="preserve">4332C </t>
  </si>
  <si>
    <t xml:space="preserve">Agencement de lieux de vente </t>
  </si>
  <si>
    <t xml:space="preserve">4333 </t>
  </si>
  <si>
    <t xml:space="preserve">Travaux de revêtement des sols et des murs </t>
  </si>
  <si>
    <t xml:space="preserve">4333Z </t>
  </si>
  <si>
    <t xml:space="preserve">4334 </t>
  </si>
  <si>
    <t xml:space="preserve">Travaux de peinture et vitrerie </t>
  </si>
  <si>
    <t xml:space="preserve">4334Z </t>
  </si>
  <si>
    <t xml:space="preserve">4339 </t>
  </si>
  <si>
    <t xml:space="preserve">Autres travaux de finition </t>
  </si>
  <si>
    <t xml:space="preserve">4339Z </t>
  </si>
  <si>
    <t xml:space="preserve">439 </t>
  </si>
  <si>
    <t xml:space="preserve">Autres travaux de construction spécialisés </t>
  </si>
  <si>
    <t xml:space="preserve">4391 </t>
  </si>
  <si>
    <t xml:space="preserve">Travaux de couverture </t>
  </si>
  <si>
    <t xml:space="preserve">4391A </t>
  </si>
  <si>
    <t xml:space="preserve">Travaux de charpente </t>
  </si>
  <si>
    <t xml:space="preserve">4391B </t>
  </si>
  <si>
    <t xml:space="preserve">Travaux de couverture par éléments </t>
  </si>
  <si>
    <t xml:space="preserve">4399 </t>
  </si>
  <si>
    <t xml:space="preserve">Autres travaux de construction spécialisés n.c.a. </t>
  </si>
  <si>
    <t xml:space="preserve">4399A </t>
  </si>
  <si>
    <t xml:space="preserve">Travaux d'étanchéification </t>
  </si>
  <si>
    <t xml:space="preserve">4399B </t>
  </si>
  <si>
    <t xml:space="preserve">Travaux de montage de structures métalliques </t>
  </si>
  <si>
    <t xml:space="preserve">4399C </t>
  </si>
  <si>
    <t xml:space="preserve">Travaux de maçonnerie générale et gros œuvre de bâtiment </t>
  </si>
  <si>
    <t xml:space="preserve">4399D </t>
  </si>
  <si>
    <t xml:space="preserve">Autres travaux spécialisés de construction </t>
  </si>
  <si>
    <t xml:space="preserve">4399E </t>
  </si>
  <si>
    <t xml:space="preserve">Location avec opérateur de matériel de construction </t>
  </si>
  <si>
    <t xml:space="preserve">GI </t>
  </si>
  <si>
    <t xml:space="preserve">Commerce de gros et de detail, transports, hébergement et restauration </t>
  </si>
  <si>
    <t xml:space="preserve">G </t>
  </si>
  <si>
    <t xml:space="preserve">Commerce ; réparation d'automobiles et de motocycles </t>
  </si>
  <si>
    <t xml:space="preserve">45 </t>
  </si>
  <si>
    <t xml:space="preserve">Commerce et réparation d'automobiles et de motocycles </t>
  </si>
  <si>
    <t xml:space="preserve">451 </t>
  </si>
  <si>
    <t xml:space="preserve">Commerce de véhicules automobiles </t>
  </si>
  <si>
    <t xml:space="preserve">4511 </t>
  </si>
  <si>
    <t xml:space="preserve">Commerce de voitures et de véhicules automobiles légers </t>
  </si>
  <si>
    <t xml:space="preserve">4511Z </t>
  </si>
  <si>
    <t xml:space="preserve">4519 </t>
  </si>
  <si>
    <t xml:space="preserve">Commerce d'autres véhicules automobiles </t>
  </si>
  <si>
    <t xml:space="preserve">4519Z </t>
  </si>
  <si>
    <t xml:space="preserve">452 </t>
  </si>
  <si>
    <t xml:space="preserve">Entretien et réparation de véhicules automobiles </t>
  </si>
  <si>
    <t xml:space="preserve">4520 </t>
  </si>
  <si>
    <t xml:space="preserve">4520A </t>
  </si>
  <si>
    <t xml:space="preserve">Entretien et réparation de véhicules automobiles légers </t>
  </si>
  <si>
    <t xml:space="preserve">4520B </t>
  </si>
  <si>
    <t xml:space="preserve">Entretien et réparation d'autres véhicules automobiles </t>
  </si>
  <si>
    <t xml:space="preserve">453 </t>
  </si>
  <si>
    <t xml:space="preserve">Commerce d'équipements automobiles </t>
  </si>
  <si>
    <t xml:space="preserve">4531 </t>
  </si>
  <si>
    <t xml:space="preserve">Commerce de gros d'équipements automobiles </t>
  </si>
  <si>
    <t xml:space="preserve">4531Z </t>
  </si>
  <si>
    <t xml:space="preserve">4532 </t>
  </si>
  <si>
    <t xml:space="preserve">Commerce de détail d'équipements automobiles </t>
  </si>
  <si>
    <t xml:space="preserve">4532Z </t>
  </si>
  <si>
    <t xml:space="preserve">454 </t>
  </si>
  <si>
    <t xml:space="preserve">Commerce et réparation de motocycles </t>
  </si>
  <si>
    <t xml:space="preserve">4540 </t>
  </si>
  <si>
    <t xml:space="preserve">4540Z </t>
  </si>
  <si>
    <t xml:space="preserve">46 </t>
  </si>
  <si>
    <t xml:space="preserve">Commerce de gros, à l’exception des automobiles et des motocycles </t>
  </si>
  <si>
    <t xml:space="preserve">461 </t>
  </si>
  <si>
    <t xml:space="preserve">Intermédiaires du commerce de gros </t>
  </si>
  <si>
    <t xml:space="preserve">4611 </t>
  </si>
  <si>
    <t xml:space="preserve">Intermédiaires du commerce en matières premières agricoles, animaux vivants, matières premières textiles et produits semi-finis </t>
  </si>
  <si>
    <t xml:space="preserve">4611Z </t>
  </si>
  <si>
    <t xml:space="preserve">4612 </t>
  </si>
  <si>
    <t xml:space="preserve">Intermédiaires du commerce en combustibles, métaux, minéraux et produits chimiques </t>
  </si>
  <si>
    <t xml:space="preserve">4612A </t>
  </si>
  <si>
    <t xml:space="preserve">Centrales d'achat de carburant </t>
  </si>
  <si>
    <t xml:space="preserve">4612B </t>
  </si>
  <si>
    <t xml:space="preserve">Autres intermédiaires du commerce en combustibles, métaux, minéraux et produits chimiques </t>
  </si>
  <si>
    <t xml:space="preserve">4613 </t>
  </si>
  <si>
    <t xml:space="preserve">Intermédiaires du commerce en bois et matériaux de construction </t>
  </si>
  <si>
    <t xml:space="preserve">4613Z </t>
  </si>
  <si>
    <t xml:space="preserve">4614 </t>
  </si>
  <si>
    <t xml:space="preserve">Intermédiaires du commerce en machines, équipements industriels, navires et avions </t>
  </si>
  <si>
    <t xml:space="preserve">4614Z </t>
  </si>
  <si>
    <t xml:space="preserve">4615 </t>
  </si>
  <si>
    <t xml:space="preserve">Intermédiaires du commerce en meubles, articles de ménage et quincaillerie </t>
  </si>
  <si>
    <t xml:space="preserve">4615Z </t>
  </si>
  <si>
    <t xml:space="preserve">4616 </t>
  </si>
  <si>
    <t xml:space="preserve">Intermédiaires du commerce en textiles, habillement, fourrures, chaussures et articles en cuir </t>
  </si>
  <si>
    <t xml:space="preserve">4616Z </t>
  </si>
  <si>
    <t xml:space="preserve">4617 </t>
  </si>
  <si>
    <t xml:space="preserve">Intermédiaires du commerce en denrées, boissons et tabac </t>
  </si>
  <si>
    <t xml:space="preserve">4617A </t>
  </si>
  <si>
    <t xml:space="preserve">Centrales d'achat alimentaires </t>
  </si>
  <si>
    <t xml:space="preserve">4617B </t>
  </si>
  <si>
    <t xml:space="preserve">Autres intermédiaires du commerce en denrées, boissons et tabac </t>
  </si>
  <si>
    <t xml:space="preserve">4618 </t>
  </si>
  <si>
    <t xml:space="preserve">Intermédiaires spécialisés dans le commerce d'autres produits spécifiques </t>
  </si>
  <si>
    <t xml:space="preserve">4618Z </t>
  </si>
  <si>
    <t xml:space="preserve">4619 </t>
  </si>
  <si>
    <t xml:space="preserve">Intermédiaires du commerce en produits divers </t>
  </si>
  <si>
    <t xml:space="preserve">4619A </t>
  </si>
  <si>
    <t xml:space="preserve">Centrales d'achat non alimentaires </t>
  </si>
  <si>
    <t xml:space="preserve">4619B </t>
  </si>
  <si>
    <t xml:space="preserve">Autres intermédiaires du commerce en produits divers </t>
  </si>
  <si>
    <t xml:space="preserve">462 </t>
  </si>
  <si>
    <t xml:space="preserve">Commerce de gros de produits agricoles bruts et d'animaux vivants </t>
  </si>
  <si>
    <t xml:space="preserve">4621 </t>
  </si>
  <si>
    <t xml:space="preserve">Commerce de gros de céréales, de tabac non manufacturé, de semences et d'aliments pour le bétail </t>
  </si>
  <si>
    <t xml:space="preserve">4621Z </t>
  </si>
  <si>
    <t xml:space="preserve">Commerce de gros (commerce interentreprises) de céréales, de tabac non manufacturé, de semences et d'aliments pour le bétail </t>
  </si>
  <si>
    <t xml:space="preserve">4622 </t>
  </si>
  <si>
    <t xml:space="preserve">Commerce de gros de fleurs et plantes </t>
  </si>
  <si>
    <t xml:space="preserve">4622Z </t>
  </si>
  <si>
    <t xml:space="preserve">Commerce de gros (commerce interentreprises) de fleurs et plantes </t>
  </si>
  <si>
    <t xml:space="preserve">4623 </t>
  </si>
  <si>
    <t xml:space="preserve">Commerce de gros d'animaux vivants </t>
  </si>
  <si>
    <t xml:space="preserve">4623Z </t>
  </si>
  <si>
    <t xml:space="preserve">Commerce de gros (commerce interentreprises) d'animaux vivants </t>
  </si>
  <si>
    <t xml:space="preserve">4624 </t>
  </si>
  <si>
    <t xml:space="preserve">Commerce de gros de cuirs et peaux </t>
  </si>
  <si>
    <t xml:space="preserve">4624Z </t>
  </si>
  <si>
    <t xml:space="preserve">Commerce de gros (commerce interentreprises) de cuirs et peaux </t>
  </si>
  <si>
    <t xml:space="preserve">463 </t>
  </si>
  <si>
    <t xml:space="preserve">Commerce de gros de produits alimentaires, de boissons et de tabac </t>
  </si>
  <si>
    <t xml:space="preserve">4631 </t>
  </si>
  <si>
    <t xml:space="preserve">Commerce de gros de fruits et légumes </t>
  </si>
  <si>
    <t xml:space="preserve">4631Z </t>
  </si>
  <si>
    <t xml:space="preserve">Commerce de gros (commerce interentreprises) de fruits et légumes </t>
  </si>
  <si>
    <t xml:space="preserve">4632 </t>
  </si>
  <si>
    <t xml:space="preserve">Commerce de gros de viandes et de produits à base de viande </t>
  </si>
  <si>
    <t xml:space="preserve">4632A </t>
  </si>
  <si>
    <t xml:space="preserve">Commerce de gros (commerce interentreprises) de viandes de boucherie </t>
  </si>
  <si>
    <t xml:space="preserve">4632B </t>
  </si>
  <si>
    <t xml:space="preserve">Commerce de gros (commerce interentreprises) de produits à base de viande </t>
  </si>
  <si>
    <t xml:space="preserve">4632C </t>
  </si>
  <si>
    <t xml:space="preserve">Commerce de gros (commerce interentreprises) de volailles et gibier </t>
  </si>
  <si>
    <t xml:space="preserve">4633 </t>
  </si>
  <si>
    <t xml:space="preserve">Commerce de gros de produits laitiers, œufs, huiles et matières grasses comestibles </t>
  </si>
  <si>
    <t xml:space="preserve">4633Z </t>
  </si>
  <si>
    <t xml:space="preserve">Commerce de gros (commerce interentreprises) de produits laitiers, œufs, huiles et matières grasses comestibles </t>
  </si>
  <si>
    <t xml:space="preserve">4634 </t>
  </si>
  <si>
    <t xml:space="preserve">Commerce de gros de boissons </t>
  </si>
  <si>
    <t xml:space="preserve">4634Z </t>
  </si>
  <si>
    <t xml:space="preserve">Commerce de gros (commerce interentreprises) de boissons </t>
  </si>
  <si>
    <t xml:space="preserve">4635 </t>
  </si>
  <si>
    <t xml:space="preserve">Commerce de gros de produits à base de tabac </t>
  </si>
  <si>
    <t xml:space="preserve">4635Z </t>
  </si>
  <si>
    <t xml:space="preserve">Commerce de gros (commerce interentreprises) de produits à base de tabac </t>
  </si>
  <si>
    <t xml:space="preserve">4636 </t>
  </si>
  <si>
    <t xml:space="preserve">Commerce de gros de sucre, chocolat et confiserie </t>
  </si>
  <si>
    <t xml:space="preserve">4636Z </t>
  </si>
  <si>
    <t xml:space="preserve">Commerce de gros (commerce interentreprises) de sucre, chocolat et confiserie </t>
  </si>
  <si>
    <t xml:space="preserve">4637 </t>
  </si>
  <si>
    <t xml:space="preserve">Commerce de gros de café, thé, cacao et épices </t>
  </si>
  <si>
    <t xml:space="preserve">4637Z </t>
  </si>
  <si>
    <t xml:space="preserve">Commerce de gros (commerce interentreprises) de café, thé, cacao et épices </t>
  </si>
  <si>
    <t xml:space="preserve">4638 </t>
  </si>
  <si>
    <t xml:space="preserve">Commerce de gros d'autres produits alimentaires, y compris poissons, crustacés et mollusques </t>
  </si>
  <si>
    <t xml:space="preserve">4638A </t>
  </si>
  <si>
    <t xml:space="preserve">Commerce de gros (commerce interentreprises) de poissons, crustacés et mollusques </t>
  </si>
  <si>
    <t xml:space="preserve">4638B </t>
  </si>
  <si>
    <t xml:space="preserve">Commerce de gros (commerce interentreprises) alimentaire spécialisé divers </t>
  </si>
  <si>
    <t xml:space="preserve">4639 </t>
  </si>
  <si>
    <t xml:space="preserve">Commerce de gros non spécialisé de denrées, boissons et tabac </t>
  </si>
  <si>
    <t xml:space="preserve">4639A </t>
  </si>
  <si>
    <t xml:space="preserve">Commerce de gros (commerce interentreprises) de produits surgelés </t>
  </si>
  <si>
    <t xml:space="preserve">4639B </t>
  </si>
  <si>
    <t xml:space="preserve">Commerce de gros (commerce interentreprises) alimentaire non spécialisé </t>
  </si>
  <si>
    <t xml:space="preserve">464 </t>
  </si>
  <si>
    <t xml:space="preserve">Commerce de gros de biens domestiques </t>
  </si>
  <si>
    <t xml:space="preserve">4641 </t>
  </si>
  <si>
    <t xml:space="preserve">Commerce de gros de textiles </t>
  </si>
  <si>
    <t xml:space="preserve">4641Z </t>
  </si>
  <si>
    <t xml:space="preserve">Commerce de gros (commerce interentreprises) de textiles </t>
  </si>
  <si>
    <t xml:space="preserve">4642 </t>
  </si>
  <si>
    <t xml:space="preserve">Commerce de gros d'habillement et de chaussures </t>
  </si>
  <si>
    <t xml:space="preserve">4642Z </t>
  </si>
  <si>
    <t xml:space="preserve">Commerce de gros (commerce interentreprises) d'habillement et de chaussures </t>
  </si>
  <si>
    <t xml:space="preserve">4643 </t>
  </si>
  <si>
    <t xml:space="preserve">Commerce de gros d'appareils électroménagers </t>
  </si>
  <si>
    <t xml:space="preserve">4643Z </t>
  </si>
  <si>
    <t xml:space="preserve">Commerce de gros (commerce interentreprises) d'appareils électroménagers </t>
  </si>
  <si>
    <t xml:space="preserve">4644 </t>
  </si>
  <si>
    <t xml:space="preserve">Commerce de gros de vaisselle, verrerie et produits d'entretien </t>
  </si>
  <si>
    <t xml:space="preserve">4644Z </t>
  </si>
  <si>
    <t xml:space="preserve">Commerce de gros (commerce interentreprises) de vaisselle, verrerie et produits d'entretien </t>
  </si>
  <si>
    <t xml:space="preserve">4645 </t>
  </si>
  <si>
    <t xml:space="preserve">Commerce de gros de parfumerie et de produits de beauté </t>
  </si>
  <si>
    <t xml:space="preserve">4645Z </t>
  </si>
  <si>
    <t xml:space="preserve">Commerce de gros (commerce interentreprises) de parfumerie et de produits de beauté </t>
  </si>
  <si>
    <t xml:space="preserve">4646 </t>
  </si>
  <si>
    <t xml:space="preserve">Commerce de gros de produits pharmaceutiques </t>
  </si>
  <si>
    <t xml:space="preserve">4646Z </t>
  </si>
  <si>
    <t xml:space="preserve">Commerce de gros (commerce interentreprises) de produits pharmaceutiques </t>
  </si>
  <si>
    <t xml:space="preserve">4647 </t>
  </si>
  <si>
    <t xml:space="preserve">Commerce de gros de meubles, de tapis et d'appareils d'éclairage </t>
  </si>
  <si>
    <t xml:space="preserve">4647Z </t>
  </si>
  <si>
    <t xml:space="preserve">Commerce de gros (commerce interentreprises) de meubles, de tapis et d'appareils d'éclairage </t>
  </si>
  <si>
    <t xml:space="preserve">4648 </t>
  </si>
  <si>
    <t xml:space="preserve">Commerce de gros d'articles d'horlogerie et de bijouterie </t>
  </si>
  <si>
    <t xml:space="preserve">4648Z </t>
  </si>
  <si>
    <t xml:space="preserve">Commerce de gros (commerce interentreprises) d'articles d'horlogerie et de bijouterie </t>
  </si>
  <si>
    <t xml:space="preserve">4649 </t>
  </si>
  <si>
    <t xml:space="preserve">Commerce de gros d'autres biens domestiques </t>
  </si>
  <si>
    <t xml:space="preserve">4649Z </t>
  </si>
  <si>
    <t xml:space="preserve">Commerce de gros (commerce interentreprises) d'autres biens domestiques </t>
  </si>
  <si>
    <t xml:space="preserve">465 </t>
  </si>
  <si>
    <t xml:space="preserve">Commerce de gros d'équipements de l'information et de la communication </t>
  </si>
  <si>
    <t xml:space="preserve">4651 </t>
  </si>
  <si>
    <t xml:space="preserve">Commerce de gros d'ordinateurs, d'équipements informatiques périphériques et de logiciels </t>
  </si>
  <si>
    <t xml:space="preserve">4651Z </t>
  </si>
  <si>
    <t xml:space="preserve">Commerce de gros (commerce interentreprises) d'ordinateurs, d'équipements informatiques périphériques et de logiciels </t>
  </si>
  <si>
    <t xml:space="preserve">4652 </t>
  </si>
  <si>
    <t xml:space="preserve">Commerce de gros de composants et d'équipements électroniques et de télécommunication </t>
  </si>
  <si>
    <t xml:space="preserve">4652Z </t>
  </si>
  <si>
    <t xml:space="preserve">Commerce de gros (commerce interentreprises) de composants et d'équipements électroniques et de télécommunication </t>
  </si>
  <si>
    <t xml:space="preserve">466 </t>
  </si>
  <si>
    <t xml:space="preserve">Commerce de gros d'autres équipements industriels </t>
  </si>
  <si>
    <t xml:space="preserve">4661 </t>
  </si>
  <si>
    <t xml:space="preserve">Commerce de gros de matériel agricole </t>
  </si>
  <si>
    <t xml:space="preserve">4661Z </t>
  </si>
  <si>
    <t xml:space="preserve">Commerce de gros (commerce interentreprises) de matériel agricole </t>
  </si>
  <si>
    <t xml:space="preserve">4662 </t>
  </si>
  <si>
    <t xml:space="preserve">Commerce de gros de machines-outils </t>
  </si>
  <si>
    <t xml:space="preserve">4662Z </t>
  </si>
  <si>
    <t xml:space="preserve">Commerce de gros (commerce interentreprises) de machines-outils </t>
  </si>
  <si>
    <t xml:space="preserve">4663 </t>
  </si>
  <si>
    <t xml:space="preserve">Commerce de gros de machines pour l'extraction, la construction et le génie civil </t>
  </si>
  <si>
    <t xml:space="preserve">4663Z </t>
  </si>
  <si>
    <t xml:space="preserve">Commerce de gros (commerce interentreprises) de machines pour l'extraction, la construction et le génie civil </t>
  </si>
  <si>
    <t xml:space="preserve">4664 </t>
  </si>
  <si>
    <t xml:space="preserve">Commerce de gros de machines pour l'industrie textile et l'habillement </t>
  </si>
  <si>
    <t xml:space="preserve">4664Z </t>
  </si>
  <si>
    <t xml:space="preserve">Commerce de gros (commerce interentreprises) de machines pour l'industrie textile et l'habillement </t>
  </si>
  <si>
    <t xml:space="preserve">4665 </t>
  </si>
  <si>
    <t xml:space="preserve">Commerce de gros de mobilier de bureau </t>
  </si>
  <si>
    <t xml:space="preserve">4665Z </t>
  </si>
  <si>
    <t xml:space="preserve">Commerce de gros (commerce interentreprises) de mobilier de bureau </t>
  </si>
  <si>
    <t xml:space="preserve">4666 </t>
  </si>
  <si>
    <t xml:space="preserve">Commerce de gros d'autres machines et équipements de bureau </t>
  </si>
  <si>
    <t xml:space="preserve">4666Z </t>
  </si>
  <si>
    <t xml:space="preserve">Commerce de gros (commerce interentreprises) d'autres machines et équipements de bureau </t>
  </si>
  <si>
    <t xml:space="preserve">4669 </t>
  </si>
  <si>
    <t xml:space="preserve">Commerce de gros d'autres machines et équipements </t>
  </si>
  <si>
    <t xml:space="preserve">4669A </t>
  </si>
  <si>
    <t xml:space="preserve">Commerce de gros (commerce interentreprises) de matériel électrique </t>
  </si>
  <si>
    <t xml:space="preserve">4669B </t>
  </si>
  <si>
    <t xml:space="preserve">Commerce de gros (commerce interentreprises) de fournitures et équipements industriels divers </t>
  </si>
  <si>
    <t xml:space="preserve">4669C </t>
  </si>
  <si>
    <t xml:space="preserve">Commerce de gros (commerce interentreprises) de fournitures et équipements divers pour le commerce et les services </t>
  </si>
  <si>
    <t xml:space="preserve">467 </t>
  </si>
  <si>
    <t xml:space="preserve">Autres commerces de gros spécialisés </t>
  </si>
  <si>
    <t xml:space="preserve">4671 </t>
  </si>
  <si>
    <t xml:space="preserve">Commerce de gros de combustibles et de produits annexes </t>
  </si>
  <si>
    <t xml:space="preserve">4671Z </t>
  </si>
  <si>
    <t xml:space="preserve">Commerce de gros (commerce interentreprises) de combustibles et de produits annexes </t>
  </si>
  <si>
    <t xml:space="preserve">4672 </t>
  </si>
  <si>
    <t xml:space="preserve">Commerce de gros de minerais et métaux </t>
  </si>
  <si>
    <t xml:space="preserve">4672Z </t>
  </si>
  <si>
    <t xml:space="preserve">Commerce de gros (commerce interentreprises) de minerais et métaux </t>
  </si>
  <si>
    <t xml:space="preserve">4673 </t>
  </si>
  <si>
    <t xml:space="preserve">Commerce de gros de bois, de matériaux de construction et d'appareils sanitaires </t>
  </si>
  <si>
    <t xml:space="preserve">4673A </t>
  </si>
  <si>
    <t xml:space="preserve">Commerce de gros (commerce interentreprises) de bois et de matériaux de construction </t>
  </si>
  <si>
    <t xml:space="preserve">4673B </t>
  </si>
  <si>
    <t xml:space="preserve">Commerce de gros (commerce interentreprises) d'appareils sanitaires et de produits de décoration </t>
  </si>
  <si>
    <t xml:space="preserve">4674 </t>
  </si>
  <si>
    <t xml:space="preserve">Commerce de gros de quincaillerie et fournitures pour plomberie et chauffage </t>
  </si>
  <si>
    <t xml:space="preserve">4674A </t>
  </si>
  <si>
    <t xml:space="preserve">Commerce de gros (commerce interentreprises) de quincaillerie </t>
  </si>
  <si>
    <t xml:space="preserve">4674B </t>
  </si>
  <si>
    <t xml:space="preserve">Commerce de gros (commerce interentreprises) de fournitures pour la plomberie et le chauffage </t>
  </si>
  <si>
    <t xml:space="preserve">4675 </t>
  </si>
  <si>
    <t xml:space="preserve">Commerce de gros de produits chimiques </t>
  </si>
  <si>
    <t xml:space="preserve">4675Z </t>
  </si>
  <si>
    <t xml:space="preserve">Commerce de gros (commerce interentreprises) de produits chimiques </t>
  </si>
  <si>
    <t xml:space="preserve">4676 </t>
  </si>
  <si>
    <t xml:space="preserve">Commerce de gros d'autres produits intermédiaires </t>
  </si>
  <si>
    <t xml:space="preserve">4676Z </t>
  </si>
  <si>
    <t xml:space="preserve">Commerce de gros (commerce interentreprises) d'autres produits intermédiaires </t>
  </si>
  <si>
    <t xml:space="preserve">4677 </t>
  </si>
  <si>
    <t xml:space="preserve">Commerce de gros de déchets et débris </t>
  </si>
  <si>
    <t xml:space="preserve">4677Z </t>
  </si>
  <si>
    <t xml:space="preserve">Commerce de gros (commerce interentreprises) de déchets et débris </t>
  </si>
  <si>
    <t xml:space="preserve">469 </t>
  </si>
  <si>
    <t xml:space="preserve">Commerce de gros non spécialisé </t>
  </si>
  <si>
    <t xml:space="preserve">4690 </t>
  </si>
  <si>
    <t xml:space="preserve">4690Z </t>
  </si>
  <si>
    <t xml:space="preserve">Commerce de gros (commerce interentreprises) non spécialisé </t>
  </si>
  <si>
    <t xml:space="preserve">47 </t>
  </si>
  <si>
    <t xml:space="preserve">Commerce de détail, à l’exception des automobiles et des motocycles </t>
  </si>
  <si>
    <t xml:space="preserve">471 </t>
  </si>
  <si>
    <t xml:space="preserve">Commerce de détail en magasin non spécialisé </t>
  </si>
  <si>
    <t xml:space="preserve">4711 </t>
  </si>
  <si>
    <t xml:space="preserve">Commerce de détail en magasin non spécialisé à prédominance alimentaire </t>
  </si>
  <si>
    <t xml:space="preserve">4711A </t>
  </si>
  <si>
    <t xml:space="preserve">Commerce de détail de produits surgelés </t>
  </si>
  <si>
    <t xml:space="preserve">4711B </t>
  </si>
  <si>
    <t xml:space="preserve">Commerce d'alimentation générale </t>
  </si>
  <si>
    <t xml:space="preserve">4711C </t>
  </si>
  <si>
    <t xml:space="preserve">Supérettes </t>
  </si>
  <si>
    <t xml:space="preserve">4711D </t>
  </si>
  <si>
    <t xml:space="preserve">Supermarchés </t>
  </si>
  <si>
    <t xml:space="preserve">4711E </t>
  </si>
  <si>
    <t xml:space="preserve">Magasins multi-commerces </t>
  </si>
  <si>
    <t xml:space="preserve">4711F </t>
  </si>
  <si>
    <t xml:space="preserve">Hypermarchés </t>
  </si>
  <si>
    <t xml:space="preserve">4719 </t>
  </si>
  <si>
    <t xml:space="preserve">Autre commerce de détail en magasin non spécialisé </t>
  </si>
  <si>
    <t xml:space="preserve">4719A </t>
  </si>
  <si>
    <t xml:space="preserve">Grands magasins </t>
  </si>
  <si>
    <t xml:space="preserve">4719B </t>
  </si>
  <si>
    <t xml:space="preserve">Autres commerces de détail en magasin non spécialisé </t>
  </si>
  <si>
    <t xml:space="preserve">472 </t>
  </si>
  <si>
    <t xml:space="preserve">Commerce de détail alimentaire en magasin spécialisé </t>
  </si>
  <si>
    <t xml:space="preserve">4721 </t>
  </si>
  <si>
    <t xml:space="preserve">Commerce de détail de fruits et légumes en magasin spécialisé </t>
  </si>
  <si>
    <t xml:space="preserve">4721Z </t>
  </si>
  <si>
    <t xml:space="preserve">4722 </t>
  </si>
  <si>
    <t xml:space="preserve">Commerce de détail de viandes et de produits à base de viande en magasin spécialisé </t>
  </si>
  <si>
    <t xml:space="preserve">4722Z </t>
  </si>
  <si>
    <t xml:space="preserve">4723 </t>
  </si>
  <si>
    <t xml:space="preserve">Commerce de détail de poissons, crustacés et mollusques en magasin spécialisé </t>
  </si>
  <si>
    <t xml:space="preserve">4723Z </t>
  </si>
  <si>
    <t xml:space="preserve">4724 </t>
  </si>
  <si>
    <t xml:space="preserve">Commerce de détail de pain, pâtisserie et confiserie en magasin spécialisé </t>
  </si>
  <si>
    <t xml:space="preserve">4724Z </t>
  </si>
  <si>
    <t xml:space="preserve">4725 </t>
  </si>
  <si>
    <t xml:space="preserve">Commerce de détail de boissons en magasin spécialisé </t>
  </si>
  <si>
    <t xml:space="preserve">4725Z </t>
  </si>
  <si>
    <t xml:space="preserve">4726 </t>
  </si>
  <si>
    <t xml:space="preserve">Commerce de détail de produits à base de tabac en magasin spécialisé </t>
  </si>
  <si>
    <t xml:space="preserve">4726Z </t>
  </si>
  <si>
    <t xml:space="preserve">4729 </t>
  </si>
  <si>
    <t xml:space="preserve">Autres commerces de détail alimentaires en magasin spécialisé </t>
  </si>
  <si>
    <t xml:space="preserve">4729Z </t>
  </si>
  <si>
    <t xml:space="preserve">473 </t>
  </si>
  <si>
    <t xml:space="preserve">Commerce de détail de carburants en magasin spécialisé </t>
  </si>
  <si>
    <t xml:space="preserve">4730 </t>
  </si>
  <si>
    <t xml:space="preserve">4730Z </t>
  </si>
  <si>
    <t xml:space="preserve">474 </t>
  </si>
  <si>
    <t xml:space="preserve">Commerce de détail d'équipements de l'information et de la communication en magasin spécialisé </t>
  </si>
  <si>
    <t xml:space="preserve">4741 </t>
  </si>
  <si>
    <t xml:space="preserve">Commerce de détail d'ordinateurs, d'unités périphériques et de logiciels en magasin spécialisé </t>
  </si>
  <si>
    <t xml:space="preserve">4741Z </t>
  </si>
  <si>
    <t xml:space="preserve">4742 </t>
  </si>
  <si>
    <t xml:space="preserve">Commerce de détail de matériels de télécommunication en magasin spécialisé </t>
  </si>
  <si>
    <t xml:space="preserve">4742Z </t>
  </si>
  <si>
    <t xml:space="preserve">4743 </t>
  </si>
  <si>
    <t xml:space="preserve">Commerce de détail de matériels audio/vidéo en magasin spécialisé </t>
  </si>
  <si>
    <t xml:space="preserve">4743Z </t>
  </si>
  <si>
    <t xml:space="preserve">Commerce de détail de matériels audio et vidéo en magasin spécialisé </t>
  </si>
  <si>
    <t xml:space="preserve">475 </t>
  </si>
  <si>
    <t xml:space="preserve">Commerce de détail d'autres équipements du foyer en magasin spécialisé </t>
  </si>
  <si>
    <t xml:space="preserve">4751 </t>
  </si>
  <si>
    <t xml:space="preserve">Commerce de détail de textiles en magasin spécialisé </t>
  </si>
  <si>
    <t xml:space="preserve">4751Z </t>
  </si>
  <si>
    <t xml:space="preserve">4752 </t>
  </si>
  <si>
    <t xml:space="preserve">Commerce de détail de quincaillerie, peintures et verres en magasin spécialisé </t>
  </si>
  <si>
    <t xml:space="preserve">4752A </t>
  </si>
  <si>
    <t xml:space="preserve">Commerce de détail de quincaillerie, peintures et verres en petites surfaces (moins de 400 m2) </t>
  </si>
  <si>
    <t xml:space="preserve">4752B </t>
  </si>
  <si>
    <t xml:space="preserve">Commerce de détail de quincaillerie, peintures et verres en grandes surfaces (400 m2et plus) </t>
  </si>
  <si>
    <t xml:space="preserve">4753 </t>
  </si>
  <si>
    <t xml:space="preserve">Commerce de détail de tapis, moquettes et revêtements de murs et de sols en magasin spécialisé </t>
  </si>
  <si>
    <t xml:space="preserve">4753Z </t>
  </si>
  <si>
    <t xml:space="preserve">4754 </t>
  </si>
  <si>
    <t xml:space="preserve">Commerce de détail d'appareils électroménagers en magasin spécialisé </t>
  </si>
  <si>
    <t xml:space="preserve">4754Z </t>
  </si>
  <si>
    <t xml:space="preserve">4759 </t>
  </si>
  <si>
    <t xml:space="preserve">Commerce de détail de meubles, appareils d'éclairage et autres articles de ménage en magasin spécialisé </t>
  </si>
  <si>
    <t xml:space="preserve">4759A </t>
  </si>
  <si>
    <t xml:space="preserve">Commerce de détail de meubles </t>
  </si>
  <si>
    <t xml:space="preserve">4759B </t>
  </si>
  <si>
    <t xml:space="preserve">Commerce de détail d'autres équipements du foyer </t>
  </si>
  <si>
    <t xml:space="preserve">476 </t>
  </si>
  <si>
    <t xml:space="preserve">Commerce de détail de biens culturels et de loisirs en magasin spécialisé </t>
  </si>
  <si>
    <t xml:space="preserve">4761 </t>
  </si>
  <si>
    <t xml:space="preserve">Commerce de détail de livres en magasin spécialisé </t>
  </si>
  <si>
    <t xml:space="preserve">4761Z </t>
  </si>
  <si>
    <t xml:space="preserve">4762 </t>
  </si>
  <si>
    <t xml:space="preserve">Commerce de détail de journaux et papeterie en magasin spécialisé </t>
  </si>
  <si>
    <t xml:space="preserve">4762Z </t>
  </si>
  <si>
    <t xml:space="preserve">4763 </t>
  </si>
  <si>
    <t xml:space="preserve">Commerce de détail d'enregistrements musicaux et vidéo en magasin spécialisé </t>
  </si>
  <si>
    <t xml:space="preserve">4763Z </t>
  </si>
  <si>
    <t xml:space="preserve">4764 </t>
  </si>
  <si>
    <t xml:space="preserve">Commerce de détail d'articles de sport en magasin spécialisé </t>
  </si>
  <si>
    <t xml:space="preserve">4764Z </t>
  </si>
  <si>
    <t xml:space="preserve">4765 </t>
  </si>
  <si>
    <t xml:space="preserve">Commerce de détail de jeux et jouets en magasin spécialisé </t>
  </si>
  <si>
    <t xml:space="preserve">4765Z </t>
  </si>
  <si>
    <t xml:space="preserve">477 </t>
  </si>
  <si>
    <t xml:space="preserve">Autres commerces de détail en magasin spécialisé </t>
  </si>
  <si>
    <t xml:space="preserve">4771 </t>
  </si>
  <si>
    <t xml:space="preserve">Commerce de détail d'habillement en magasin spécialisé </t>
  </si>
  <si>
    <t xml:space="preserve">4771Z </t>
  </si>
  <si>
    <t xml:space="preserve">4772 </t>
  </si>
  <si>
    <t xml:space="preserve">Commerce de détail de chaussures et d'articles en cuir en magasin spécialisé </t>
  </si>
  <si>
    <t xml:space="preserve">4772A </t>
  </si>
  <si>
    <t xml:space="preserve">Commerce de détail de la chaussure </t>
  </si>
  <si>
    <t xml:space="preserve">4772B </t>
  </si>
  <si>
    <t xml:space="preserve">Commerce de détail de maroquinerie et d'articles de voyage </t>
  </si>
  <si>
    <t xml:space="preserve">4773 </t>
  </si>
  <si>
    <t xml:space="preserve">Commerce de détail de produits pharmaceutiques en magasin spécialisé </t>
  </si>
  <si>
    <t xml:space="preserve">4773Z </t>
  </si>
  <si>
    <t xml:space="preserve">4774 </t>
  </si>
  <si>
    <t xml:space="preserve">Commerce de détail d'articles médicaux et orthopédiques en magasin spécialisé </t>
  </si>
  <si>
    <t xml:space="preserve">4774Z </t>
  </si>
  <si>
    <t xml:space="preserve">4775 </t>
  </si>
  <si>
    <t xml:space="preserve">Commerce de détail de parfumerie et de produits de beauté en magasin spécialisé </t>
  </si>
  <si>
    <t xml:space="preserve">4775Z </t>
  </si>
  <si>
    <t xml:space="preserve">4776 </t>
  </si>
  <si>
    <t xml:space="preserve">Commerce de détail de fleurs, plantes, graines, engrais, animaux de compagnie et aliments pour ces animaux en magasin spécialisé </t>
  </si>
  <si>
    <t xml:space="preserve">4776Z </t>
  </si>
  <si>
    <t xml:space="preserve">4777 </t>
  </si>
  <si>
    <t xml:space="preserve">Commerce de détail d'articles d'horlogerie et de bijouterie en magasin spécialisé </t>
  </si>
  <si>
    <t xml:space="preserve">4777Z </t>
  </si>
  <si>
    <t xml:space="preserve">4778 </t>
  </si>
  <si>
    <t xml:space="preserve">Autre commerce de détail de biens neufs en magasin spécialisé </t>
  </si>
  <si>
    <t xml:space="preserve">4778A </t>
  </si>
  <si>
    <t xml:space="preserve">Commerces de détail d'optique </t>
  </si>
  <si>
    <t xml:space="preserve">4778B </t>
  </si>
  <si>
    <t xml:space="preserve">Commerces de détail de charbons et combustibles </t>
  </si>
  <si>
    <t xml:space="preserve">4778C </t>
  </si>
  <si>
    <t xml:space="preserve">Autres commerces de détail spécialisés divers </t>
  </si>
  <si>
    <t xml:space="preserve">4779 </t>
  </si>
  <si>
    <t xml:space="preserve">Commerce de détail de biens d'occasion en magasin </t>
  </si>
  <si>
    <t xml:space="preserve">4779Z </t>
  </si>
  <si>
    <t xml:space="preserve">478 </t>
  </si>
  <si>
    <t xml:space="preserve">Commerce de détail sur éventaires et marchés </t>
  </si>
  <si>
    <t xml:space="preserve">4781 </t>
  </si>
  <si>
    <t xml:space="preserve">Commerce de détail alimentaire sur éventaires et marchés </t>
  </si>
  <si>
    <t xml:space="preserve">4781Z </t>
  </si>
  <si>
    <t xml:space="preserve">4782 </t>
  </si>
  <si>
    <t xml:space="preserve">Commerce de détail de textiles, d'habillement et de chaussures sur éventaires et marchés </t>
  </si>
  <si>
    <t xml:space="preserve">4782Z </t>
  </si>
  <si>
    <t xml:space="preserve">4789 </t>
  </si>
  <si>
    <t xml:space="preserve">Autres commerces de détail sur éventaires et marchés </t>
  </si>
  <si>
    <t xml:space="preserve">4789Z </t>
  </si>
  <si>
    <t xml:space="preserve">479 </t>
  </si>
  <si>
    <t xml:space="preserve">Commerce de détail hors magasin, éventaires ou marchés </t>
  </si>
  <si>
    <t xml:space="preserve">4791 </t>
  </si>
  <si>
    <t xml:space="preserve">Vente à distance </t>
  </si>
  <si>
    <t xml:space="preserve">4791A </t>
  </si>
  <si>
    <t xml:space="preserve">Vente à distance sur catalogue général </t>
  </si>
  <si>
    <t xml:space="preserve">4791B </t>
  </si>
  <si>
    <t xml:space="preserve">Vente à distance sur catalogue spécialisé </t>
  </si>
  <si>
    <t xml:space="preserve">4799 </t>
  </si>
  <si>
    <t xml:space="preserve">Autres commerces de détail hors magasin, éventaires ou marchés </t>
  </si>
  <si>
    <t xml:space="preserve">4799A </t>
  </si>
  <si>
    <t xml:space="preserve">Vente à domicile </t>
  </si>
  <si>
    <t xml:space="preserve">4799B </t>
  </si>
  <si>
    <t xml:space="preserve">Vente par automates et autres commerces de détail hors magasin, éventaires ou marchés n.c.a. </t>
  </si>
  <si>
    <t xml:space="preserve">H </t>
  </si>
  <si>
    <t xml:space="preserve">Transports et entreposage </t>
  </si>
  <si>
    <t xml:space="preserve">49 </t>
  </si>
  <si>
    <t xml:space="preserve">Transports terrestres et transport par conduites </t>
  </si>
  <si>
    <t xml:space="preserve">491 </t>
  </si>
  <si>
    <t xml:space="preserve">Transport ferroviaire interurbain de voyageurs </t>
  </si>
  <si>
    <t xml:space="preserve">4910 </t>
  </si>
  <si>
    <t xml:space="preserve">4910Z </t>
  </si>
  <si>
    <t xml:space="preserve">492 </t>
  </si>
  <si>
    <t xml:space="preserve">Transports ferroviaires de fret </t>
  </si>
  <si>
    <t xml:space="preserve">4920 </t>
  </si>
  <si>
    <t xml:space="preserve">4920Z </t>
  </si>
  <si>
    <t xml:space="preserve">493 </t>
  </si>
  <si>
    <t xml:space="preserve">Autres transports terrestres de voyageurs </t>
  </si>
  <si>
    <t xml:space="preserve">4931 </t>
  </si>
  <si>
    <t xml:space="preserve">Transports urbains et suburbains de voyageurs </t>
  </si>
  <si>
    <t xml:space="preserve">4931Z </t>
  </si>
  <si>
    <t xml:space="preserve">4932 </t>
  </si>
  <si>
    <t xml:space="preserve">Transports de voyageurs par taxis </t>
  </si>
  <si>
    <t xml:space="preserve">4932Z </t>
  </si>
  <si>
    <t xml:space="preserve">4939 </t>
  </si>
  <si>
    <t xml:space="preserve">Autres transports terrestres de voyageurs n.c.a. </t>
  </si>
  <si>
    <t xml:space="preserve">4939A </t>
  </si>
  <si>
    <t xml:space="preserve">Transports routiers réguliers de voyageurs </t>
  </si>
  <si>
    <t xml:space="preserve">4939B </t>
  </si>
  <si>
    <t xml:space="preserve">Autres transports routiers de voyageurs </t>
  </si>
  <si>
    <t xml:space="preserve">4939C </t>
  </si>
  <si>
    <t xml:space="preserve">Téléphériques et remontées mécaniques </t>
  </si>
  <si>
    <t xml:space="preserve">494 </t>
  </si>
  <si>
    <t xml:space="preserve">Transports routiers de fret et services de déménagement </t>
  </si>
  <si>
    <t xml:space="preserve">4941 </t>
  </si>
  <si>
    <t xml:space="preserve">Transports routiers de fret </t>
  </si>
  <si>
    <t xml:space="preserve">4941A </t>
  </si>
  <si>
    <t xml:space="preserve">Transports routiers de fret interurbains </t>
  </si>
  <si>
    <t xml:space="preserve">4941B </t>
  </si>
  <si>
    <t xml:space="preserve">Transports routiers de fret de proximité </t>
  </si>
  <si>
    <t xml:space="preserve">4941C </t>
  </si>
  <si>
    <t xml:space="preserve">Location de camions avec chauffeur </t>
  </si>
  <si>
    <t xml:space="preserve">4942 </t>
  </si>
  <si>
    <t xml:space="preserve">Services de déménagement </t>
  </si>
  <si>
    <t xml:space="preserve">4942Z </t>
  </si>
  <si>
    <t xml:space="preserve">495 </t>
  </si>
  <si>
    <t xml:space="preserve">Transports par conduites </t>
  </si>
  <si>
    <t xml:space="preserve">4950 </t>
  </si>
  <si>
    <t xml:space="preserve">4950Z </t>
  </si>
  <si>
    <t xml:space="preserve">50 </t>
  </si>
  <si>
    <t xml:space="preserve">Transports par eau </t>
  </si>
  <si>
    <t xml:space="preserve">501 </t>
  </si>
  <si>
    <t xml:space="preserve">Transports maritimes et côtiers de passagers </t>
  </si>
  <si>
    <t xml:space="preserve">5010 </t>
  </si>
  <si>
    <t xml:space="preserve">5010Z </t>
  </si>
  <si>
    <t xml:space="preserve">502 </t>
  </si>
  <si>
    <t xml:space="preserve">Transports maritimes et côtiers de fret </t>
  </si>
  <si>
    <t xml:space="preserve">5020 </t>
  </si>
  <si>
    <t xml:space="preserve">5020Z </t>
  </si>
  <si>
    <t xml:space="preserve">503 </t>
  </si>
  <si>
    <t xml:space="preserve">Transports fluviaux de passagers </t>
  </si>
  <si>
    <t xml:space="preserve">5030 </t>
  </si>
  <si>
    <t xml:space="preserve">5030Z </t>
  </si>
  <si>
    <t xml:space="preserve">504 </t>
  </si>
  <si>
    <t xml:space="preserve">Transports fluviaux de fret </t>
  </si>
  <si>
    <t xml:space="preserve">5040 </t>
  </si>
  <si>
    <t xml:space="preserve">5040Z </t>
  </si>
  <si>
    <t xml:space="preserve">51 </t>
  </si>
  <si>
    <t xml:space="preserve">Transports aériens </t>
  </si>
  <si>
    <t xml:space="preserve">511 </t>
  </si>
  <si>
    <t xml:space="preserve">Transports aériens de passagers </t>
  </si>
  <si>
    <t xml:space="preserve">5110 </t>
  </si>
  <si>
    <t xml:space="preserve">5110Z </t>
  </si>
  <si>
    <t xml:space="preserve">512 </t>
  </si>
  <si>
    <t xml:space="preserve">Transports aériens de fret et transports spatiaux </t>
  </si>
  <si>
    <t xml:space="preserve">5121 </t>
  </si>
  <si>
    <t xml:space="preserve">Transports aériens de fret </t>
  </si>
  <si>
    <t xml:space="preserve">5121Z </t>
  </si>
  <si>
    <t xml:space="preserve">5122 </t>
  </si>
  <si>
    <t xml:space="preserve">Transports spatiaux </t>
  </si>
  <si>
    <t xml:space="preserve">5122Z </t>
  </si>
  <si>
    <t xml:space="preserve">52 </t>
  </si>
  <si>
    <t xml:space="preserve">Entreposage et services auxiliaires des transports </t>
  </si>
  <si>
    <t xml:space="preserve">521 </t>
  </si>
  <si>
    <t xml:space="preserve">Entreposage et stockage </t>
  </si>
  <si>
    <t xml:space="preserve">5210 </t>
  </si>
  <si>
    <t xml:space="preserve">5210A </t>
  </si>
  <si>
    <t xml:space="preserve">Entreposage et stockage frigorifique </t>
  </si>
  <si>
    <t xml:space="preserve">5210B </t>
  </si>
  <si>
    <t xml:space="preserve">Entreposage et stockage non frigorifique </t>
  </si>
  <si>
    <t xml:space="preserve">522 </t>
  </si>
  <si>
    <t xml:space="preserve">Services auxiliaires des transports </t>
  </si>
  <si>
    <t xml:space="preserve">5221 </t>
  </si>
  <si>
    <t xml:space="preserve">Services auxiliaires des transports terrestres </t>
  </si>
  <si>
    <t xml:space="preserve">5221Z </t>
  </si>
  <si>
    <t xml:space="preserve">5222 </t>
  </si>
  <si>
    <t xml:space="preserve">Services auxiliaires des transports par eau </t>
  </si>
  <si>
    <t xml:space="preserve">5222Z </t>
  </si>
  <si>
    <t xml:space="preserve">5223 </t>
  </si>
  <si>
    <t xml:space="preserve">Services auxiliaires des transports aériens </t>
  </si>
  <si>
    <t xml:space="preserve">5223Z </t>
  </si>
  <si>
    <t xml:space="preserve">5224 </t>
  </si>
  <si>
    <t xml:space="preserve">Manutention </t>
  </si>
  <si>
    <t xml:space="preserve">5224A </t>
  </si>
  <si>
    <t xml:space="preserve">Manutention portuaire </t>
  </si>
  <si>
    <t xml:space="preserve">5224B </t>
  </si>
  <si>
    <t xml:space="preserve">Manutention non portuaire </t>
  </si>
  <si>
    <t xml:space="preserve">5229 </t>
  </si>
  <si>
    <t xml:space="preserve">Autres services auxiliaires des transports </t>
  </si>
  <si>
    <t xml:space="preserve">5229A </t>
  </si>
  <si>
    <t xml:space="preserve">Messagerie, fret express </t>
  </si>
  <si>
    <t xml:space="preserve">5229B </t>
  </si>
  <si>
    <t xml:space="preserve">Affrètement et organisation des transports </t>
  </si>
  <si>
    <t xml:space="preserve">53 </t>
  </si>
  <si>
    <t xml:space="preserve">Activités de poste et de courrier </t>
  </si>
  <si>
    <t xml:space="preserve">531 </t>
  </si>
  <si>
    <t xml:space="preserve">Activités de poste dans le cadre d'une obligation de service universel </t>
  </si>
  <si>
    <t xml:space="preserve">5310 </t>
  </si>
  <si>
    <t xml:space="preserve">5310Z </t>
  </si>
  <si>
    <t xml:space="preserve">532 </t>
  </si>
  <si>
    <t xml:space="preserve">Autres activités de poste et de courrier </t>
  </si>
  <si>
    <t xml:space="preserve">5320 </t>
  </si>
  <si>
    <t xml:space="preserve">5320Z </t>
  </si>
  <si>
    <t xml:space="preserve">I </t>
  </si>
  <si>
    <t xml:space="preserve">Hébergement et restauration </t>
  </si>
  <si>
    <t xml:space="preserve">55 </t>
  </si>
  <si>
    <t xml:space="preserve">Hébergement </t>
  </si>
  <si>
    <t xml:space="preserve">551 </t>
  </si>
  <si>
    <t xml:space="preserve">Hôtels et hébergement similaire </t>
  </si>
  <si>
    <t xml:space="preserve">5510 </t>
  </si>
  <si>
    <t xml:space="preserve">5510Z </t>
  </si>
  <si>
    <t xml:space="preserve">552 </t>
  </si>
  <si>
    <t xml:space="preserve">Hébergement touristique et autre hébergement de courte durée </t>
  </si>
  <si>
    <t xml:space="preserve">5520 </t>
  </si>
  <si>
    <t xml:space="preserve">5520Z </t>
  </si>
  <si>
    <t xml:space="preserve">553 </t>
  </si>
  <si>
    <t xml:space="preserve">Terrains de camping et parcs pour caravanes ou véhicules de loisirs </t>
  </si>
  <si>
    <t xml:space="preserve">5530 </t>
  </si>
  <si>
    <t xml:space="preserve">5530Z </t>
  </si>
  <si>
    <t xml:space="preserve">559 </t>
  </si>
  <si>
    <t xml:space="preserve">Autres hébergements </t>
  </si>
  <si>
    <t xml:space="preserve">5590 </t>
  </si>
  <si>
    <t xml:space="preserve">5590Z </t>
  </si>
  <si>
    <t xml:space="preserve">56 </t>
  </si>
  <si>
    <t xml:space="preserve">Restauration </t>
  </si>
  <si>
    <t xml:space="preserve">561 </t>
  </si>
  <si>
    <t xml:space="preserve">Restaurants et services de restauration mobile </t>
  </si>
  <si>
    <t xml:space="preserve">5610 </t>
  </si>
  <si>
    <t xml:space="preserve">5610A </t>
  </si>
  <si>
    <t xml:space="preserve">Restauration traditionnelle </t>
  </si>
  <si>
    <t xml:space="preserve">5610B </t>
  </si>
  <si>
    <t xml:space="preserve">Cafétérias et autres libres-services </t>
  </si>
  <si>
    <t xml:space="preserve">5610C </t>
  </si>
  <si>
    <t xml:space="preserve">Restauration de type rapide </t>
  </si>
  <si>
    <t xml:space="preserve">562 </t>
  </si>
  <si>
    <t xml:space="preserve">Traiteurs et autres services de restauration </t>
  </si>
  <si>
    <t xml:space="preserve">5621 </t>
  </si>
  <si>
    <t xml:space="preserve">Services des traiteurs </t>
  </si>
  <si>
    <t xml:space="preserve">5621Z </t>
  </si>
  <si>
    <t xml:space="preserve">5629 </t>
  </si>
  <si>
    <t xml:space="preserve">Autres services de restauration </t>
  </si>
  <si>
    <t xml:space="preserve">5629A </t>
  </si>
  <si>
    <t xml:space="preserve">Restauration collective sous contrat </t>
  </si>
  <si>
    <t xml:space="preserve">5629B </t>
  </si>
  <si>
    <t xml:space="preserve">Autres services de restauration n.c.a. </t>
  </si>
  <si>
    <t xml:space="preserve">563 </t>
  </si>
  <si>
    <t xml:space="preserve">Débits de boissons </t>
  </si>
  <si>
    <t xml:space="preserve">5630 </t>
  </si>
  <si>
    <t xml:space="preserve">5630Z </t>
  </si>
  <si>
    <t xml:space="preserve">JZ </t>
  </si>
  <si>
    <t xml:space="preserve">Information et communication </t>
  </si>
  <si>
    <t xml:space="preserve">J </t>
  </si>
  <si>
    <t xml:space="preserve">58 </t>
  </si>
  <si>
    <t xml:space="preserve">Édition </t>
  </si>
  <si>
    <t xml:space="preserve">581 </t>
  </si>
  <si>
    <t xml:space="preserve">Édition de livres et périodiques et autres activités d'édition </t>
  </si>
  <si>
    <t xml:space="preserve">5811 </t>
  </si>
  <si>
    <t xml:space="preserve">Édition de livres </t>
  </si>
  <si>
    <t xml:space="preserve">5811Z </t>
  </si>
  <si>
    <t xml:space="preserve">5812 </t>
  </si>
  <si>
    <t xml:space="preserve">Édition de répertoires et de fichiers d'adresses </t>
  </si>
  <si>
    <t xml:space="preserve">5812Z </t>
  </si>
  <si>
    <t xml:space="preserve">5813 </t>
  </si>
  <si>
    <t xml:space="preserve">Édition de journaux </t>
  </si>
  <si>
    <t xml:space="preserve">5813Z </t>
  </si>
  <si>
    <t xml:space="preserve">5814 </t>
  </si>
  <si>
    <t xml:space="preserve">Édition de revues et périodiques </t>
  </si>
  <si>
    <t xml:space="preserve">5814Z </t>
  </si>
  <si>
    <t xml:space="preserve">5819 </t>
  </si>
  <si>
    <t xml:space="preserve">Autres activités d'édition </t>
  </si>
  <si>
    <t xml:space="preserve">5819Z </t>
  </si>
  <si>
    <t xml:space="preserve">582 </t>
  </si>
  <si>
    <t xml:space="preserve">Édition de logiciels </t>
  </si>
  <si>
    <t xml:space="preserve">5821 </t>
  </si>
  <si>
    <t xml:space="preserve">Édition de jeux électroniques </t>
  </si>
  <si>
    <t xml:space="preserve">5821Z </t>
  </si>
  <si>
    <t xml:space="preserve">5829 </t>
  </si>
  <si>
    <t xml:space="preserve">Édition d'autres logiciels </t>
  </si>
  <si>
    <t xml:space="preserve">5829A </t>
  </si>
  <si>
    <t xml:space="preserve">Édition de logiciels système et de réseau </t>
  </si>
  <si>
    <t xml:space="preserve">5829B </t>
  </si>
  <si>
    <t xml:space="preserve">Edition de logiciels outils de développement et de langages </t>
  </si>
  <si>
    <t xml:space="preserve">5829C </t>
  </si>
  <si>
    <t xml:space="preserve">Edition de logiciels applicatifs </t>
  </si>
  <si>
    <t xml:space="preserve">59 </t>
  </si>
  <si>
    <t xml:space="preserve">Production de films cinématographiques, de vidéo et de programmes de télévision ; enregistrement sonore et édition musicale </t>
  </si>
  <si>
    <t xml:space="preserve">591 </t>
  </si>
  <si>
    <t xml:space="preserve">Activités cinématographiques, vidéo et de télévision </t>
  </si>
  <si>
    <t xml:space="preserve">5911 </t>
  </si>
  <si>
    <t xml:space="preserve">Production de films cinématographiques, de vidéo et de programmes de télévision </t>
  </si>
  <si>
    <t xml:space="preserve">5911A </t>
  </si>
  <si>
    <t xml:space="preserve">Production de films et de programmes pour la télévision </t>
  </si>
  <si>
    <t xml:space="preserve">5911B </t>
  </si>
  <si>
    <t xml:space="preserve">Production de films institutionnels et publicitaires </t>
  </si>
  <si>
    <t xml:space="preserve">5911C </t>
  </si>
  <si>
    <t xml:space="preserve">Production de films pour le cinéma </t>
  </si>
  <si>
    <t xml:space="preserve">5912 </t>
  </si>
  <si>
    <t xml:space="preserve">Post-production de films cinématographiques, de vidéo et de programmes de télévision </t>
  </si>
  <si>
    <t xml:space="preserve">5912Z </t>
  </si>
  <si>
    <t xml:space="preserve">5913 </t>
  </si>
  <si>
    <t xml:space="preserve">Distribution de films cinématographiques, de vidéo et de programmes de télévision </t>
  </si>
  <si>
    <t xml:space="preserve">5913A </t>
  </si>
  <si>
    <t xml:space="preserve">Distribution de films cinématographiques </t>
  </si>
  <si>
    <t xml:space="preserve">5913B </t>
  </si>
  <si>
    <t xml:space="preserve">Edition et distribution vidéo </t>
  </si>
  <si>
    <t xml:space="preserve">5914 </t>
  </si>
  <si>
    <t xml:space="preserve">Projection de films cinématographiques </t>
  </si>
  <si>
    <t xml:space="preserve">5914Z </t>
  </si>
  <si>
    <t xml:space="preserve">592 </t>
  </si>
  <si>
    <t xml:space="preserve">Enregistrement sonore et édition musicale </t>
  </si>
  <si>
    <t xml:space="preserve">5920 </t>
  </si>
  <si>
    <t xml:space="preserve">5920Z </t>
  </si>
  <si>
    <t xml:space="preserve">60 </t>
  </si>
  <si>
    <t xml:space="preserve">Programmation et diffusion </t>
  </si>
  <si>
    <t xml:space="preserve">601 </t>
  </si>
  <si>
    <t xml:space="preserve">Édition et diffusion de programmes radio </t>
  </si>
  <si>
    <t xml:space="preserve">6010 </t>
  </si>
  <si>
    <t xml:space="preserve">6010Z </t>
  </si>
  <si>
    <t xml:space="preserve">602 </t>
  </si>
  <si>
    <t xml:space="preserve">Programmation de télévision et télédiffusion </t>
  </si>
  <si>
    <t xml:space="preserve">6020 </t>
  </si>
  <si>
    <t xml:space="preserve">6020A </t>
  </si>
  <si>
    <t xml:space="preserve">Edition de chaînes généralistes </t>
  </si>
  <si>
    <t xml:space="preserve">6020B </t>
  </si>
  <si>
    <t xml:space="preserve">Edition de chaînes thématiques </t>
  </si>
  <si>
    <t xml:space="preserve">61 </t>
  </si>
  <si>
    <t xml:space="preserve">Télécommunications </t>
  </si>
  <si>
    <t xml:space="preserve">611 </t>
  </si>
  <si>
    <t xml:space="preserve">Télécommunications filaires </t>
  </si>
  <si>
    <t xml:space="preserve">6110 </t>
  </si>
  <si>
    <t xml:space="preserve">6110Z </t>
  </si>
  <si>
    <t xml:space="preserve">612 </t>
  </si>
  <si>
    <t xml:space="preserve">Télécommunications sans fil </t>
  </si>
  <si>
    <t xml:space="preserve">6120 </t>
  </si>
  <si>
    <t xml:space="preserve">6120Z </t>
  </si>
  <si>
    <t xml:space="preserve">613 </t>
  </si>
  <si>
    <t xml:space="preserve">Télécommunications par satellite </t>
  </si>
  <si>
    <t xml:space="preserve">6130 </t>
  </si>
  <si>
    <t xml:space="preserve">6130Z </t>
  </si>
  <si>
    <t xml:space="preserve">619 </t>
  </si>
  <si>
    <t xml:space="preserve">Autres activités de télécommunication </t>
  </si>
  <si>
    <t xml:space="preserve">6190 </t>
  </si>
  <si>
    <t xml:space="preserve">6190Z </t>
  </si>
  <si>
    <t xml:space="preserve">62 </t>
  </si>
  <si>
    <t xml:space="preserve">Programmation, conseil et autres activités informatiques </t>
  </si>
  <si>
    <t xml:space="preserve">620 </t>
  </si>
  <si>
    <t xml:space="preserve">6201 </t>
  </si>
  <si>
    <t xml:space="preserve">Programmation informatique </t>
  </si>
  <si>
    <t xml:space="preserve">6201Z </t>
  </si>
  <si>
    <t xml:space="preserve">6202 </t>
  </si>
  <si>
    <t xml:space="preserve">Conseil informatique </t>
  </si>
  <si>
    <t xml:space="preserve">6202A </t>
  </si>
  <si>
    <t xml:space="preserve">Conseil en systèmes et logiciels informatiques </t>
  </si>
  <si>
    <t xml:space="preserve">6202B </t>
  </si>
  <si>
    <t xml:space="preserve">Tierce maintenance de systèmes et d’applications informatiques </t>
  </si>
  <si>
    <t xml:space="preserve">6203 </t>
  </si>
  <si>
    <t xml:space="preserve">Gestion d'installations informatiques </t>
  </si>
  <si>
    <t xml:space="preserve">6203Z </t>
  </si>
  <si>
    <t xml:space="preserve">6209 </t>
  </si>
  <si>
    <t xml:space="preserve">Autres activités informatiques </t>
  </si>
  <si>
    <t xml:space="preserve">6209Z </t>
  </si>
  <si>
    <t xml:space="preserve">63 </t>
  </si>
  <si>
    <t xml:space="preserve">Services d'information </t>
  </si>
  <si>
    <t xml:space="preserve">631 </t>
  </si>
  <si>
    <t xml:space="preserve">Traitement de données, hébergement et activités connexes ; portails internet </t>
  </si>
  <si>
    <t xml:space="preserve">6311 </t>
  </si>
  <si>
    <t xml:space="preserve">Traitement de données, hébergement et activités connexes </t>
  </si>
  <si>
    <t xml:space="preserve">6311Z </t>
  </si>
  <si>
    <t xml:space="preserve">6312 </t>
  </si>
  <si>
    <t xml:space="preserve">Portails internet </t>
  </si>
  <si>
    <t xml:space="preserve">6312Z </t>
  </si>
  <si>
    <t xml:space="preserve">639 </t>
  </si>
  <si>
    <t xml:space="preserve">Autres services d'information </t>
  </si>
  <si>
    <t xml:space="preserve">6391 </t>
  </si>
  <si>
    <t xml:space="preserve">Activités des agences de presse </t>
  </si>
  <si>
    <t xml:space="preserve">6391Z </t>
  </si>
  <si>
    <t xml:space="preserve">6399 </t>
  </si>
  <si>
    <t xml:space="preserve">Autres services d'information n.c.a. </t>
  </si>
  <si>
    <t xml:space="preserve">6399Z </t>
  </si>
  <si>
    <t xml:space="preserve">64 </t>
  </si>
  <si>
    <t xml:space="preserve">Activités des services financiers, hors assurance et caisses de retraite </t>
  </si>
  <si>
    <t xml:space="preserve">KZ </t>
  </si>
  <si>
    <t xml:space="preserve">Activités financières et d'assurance </t>
  </si>
  <si>
    <t xml:space="preserve">K </t>
  </si>
  <si>
    <t xml:space="preserve">642 </t>
  </si>
  <si>
    <t xml:space="preserve">Activités des sociétés holding </t>
  </si>
  <si>
    <t xml:space="preserve">6420 </t>
  </si>
  <si>
    <t xml:space="preserve">6420Z </t>
  </si>
  <si>
    <t xml:space="preserve">66 </t>
  </si>
  <si>
    <t xml:space="preserve">Activités auxiliaires de services financiers et d'assurance </t>
  </si>
  <si>
    <t xml:space="preserve">661 </t>
  </si>
  <si>
    <t xml:space="preserve">Activités auxiliaires de services financiers, hors assurance et caisses de retraite </t>
  </si>
  <si>
    <t xml:space="preserve">6611 </t>
  </si>
  <si>
    <t xml:space="preserve">Administration de marchés financiers </t>
  </si>
  <si>
    <t xml:space="preserve">6611Z </t>
  </si>
  <si>
    <t xml:space="preserve">6612 </t>
  </si>
  <si>
    <t xml:space="preserve">Courtage de valeurs mobilières et de marchandises </t>
  </si>
  <si>
    <t xml:space="preserve">6612Z </t>
  </si>
  <si>
    <t xml:space="preserve">6619 </t>
  </si>
  <si>
    <t xml:space="preserve">Autres activités auxiliaires de services financiers, hors assurance et caisses de retraite </t>
  </si>
  <si>
    <t xml:space="preserve">6619A </t>
  </si>
  <si>
    <t xml:space="preserve">Supports juridiques de gestion de patrimoine mobilier </t>
  </si>
  <si>
    <t xml:space="preserve">6619B </t>
  </si>
  <si>
    <t xml:space="preserve">Autres activités auxiliaires de services financiers, hors assurance et caisses de retraite, n.c.a. </t>
  </si>
  <si>
    <t xml:space="preserve">662 </t>
  </si>
  <si>
    <t xml:space="preserve">Activités auxiliaires d'assurance et de caisses de retraite </t>
  </si>
  <si>
    <t xml:space="preserve">6621 </t>
  </si>
  <si>
    <t xml:space="preserve">Évaluation des risques et dommages </t>
  </si>
  <si>
    <t xml:space="preserve">6621Z </t>
  </si>
  <si>
    <t xml:space="preserve">6622 </t>
  </si>
  <si>
    <t xml:space="preserve">Activités des agents et courtiers d'assurances </t>
  </si>
  <si>
    <t xml:space="preserve">6622Z </t>
  </si>
  <si>
    <t xml:space="preserve">6629 </t>
  </si>
  <si>
    <t xml:space="preserve">Autres activités auxiliaires d'assurance et de caisses de retraite </t>
  </si>
  <si>
    <t xml:space="preserve">6629Z </t>
  </si>
  <si>
    <t xml:space="preserve">663 </t>
  </si>
  <si>
    <t xml:space="preserve">Gestion de fonds </t>
  </si>
  <si>
    <t xml:space="preserve">6630 </t>
  </si>
  <si>
    <t xml:space="preserve">6630Z </t>
  </si>
  <si>
    <t xml:space="preserve">LZ </t>
  </si>
  <si>
    <t xml:space="preserve">Activités immobilières </t>
  </si>
  <si>
    <t xml:space="preserve">L </t>
  </si>
  <si>
    <t xml:space="preserve">68 </t>
  </si>
  <si>
    <t xml:space="preserve">681 </t>
  </si>
  <si>
    <t xml:space="preserve">Activités des marchands de biens immobiliers </t>
  </si>
  <si>
    <t xml:space="preserve">6810 </t>
  </si>
  <si>
    <t xml:space="preserve">6810Z </t>
  </si>
  <si>
    <t xml:space="preserve">682 </t>
  </si>
  <si>
    <t xml:space="preserve">Location et exploitation de biens immobiliers propres ou loués </t>
  </si>
  <si>
    <t xml:space="preserve">6820 </t>
  </si>
  <si>
    <t xml:space="preserve">6820A </t>
  </si>
  <si>
    <t xml:space="preserve">Location de logements </t>
  </si>
  <si>
    <t xml:space="preserve">6820B </t>
  </si>
  <si>
    <t xml:space="preserve">Location de terrains et d'autres biens immobiliers </t>
  </si>
  <si>
    <t xml:space="preserve">683 </t>
  </si>
  <si>
    <t xml:space="preserve">Activités immobilières pour compte de tiers </t>
  </si>
  <si>
    <t xml:space="preserve">6831 </t>
  </si>
  <si>
    <t xml:space="preserve">Agences immobilières </t>
  </si>
  <si>
    <t xml:space="preserve">6831Z </t>
  </si>
  <si>
    <t xml:space="preserve">6832 </t>
  </si>
  <si>
    <t xml:space="preserve">Administration de biens immobiliers </t>
  </si>
  <si>
    <t xml:space="preserve">6832A </t>
  </si>
  <si>
    <t xml:space="preserve">Administration d'immeubles et autres biens immobiliers </t>
  </si>
  <si>
    <t xml:space="preserve">6832B </t>
  </si>
  <si>
    <t xml:space="preserve">Supports juridiques de gestion de patrimoine immobilier </t>
  </si>
  <si>
    <t xml:space="preserve">69 </t>
  </si>
  <si>
    <t xml:space="preserve">Activités juridiques et comptables </t>
  </si>
  <si>
    <t xml:space="preserve">MN </t>
  </si>
  <si>
    <t xml:space="preserve">Activités specialisées, scientifiques et techniques et activités de services administratifs et de soutien </t>
  </si>
  <si>
    <t xml:space="preserve">M </t>
  </si>
  <si>
    <t xml:space="preserve">Activités spécialisées, scientifiques et techniques </t>
  </si>
  <si>
    <t xml:space="preserve">691 </t>
  </si>
  <si>
    <t xml:space="preserve">Activités juridiques </t>
  </si>
  <si>
    <t xml:space="preserve">6910 </t>
  </si>
  <si>
    <t xml:space="preserve">6910Z </t>
  </si>
  <si>
    <t xml:space="preserve">692 </t>
  </si>
  <si>
    <t xml:space="preserve">Activités comptables </t>
  </si>
  <si>
    <t xml:space="preserve">6920 </t>
  </si>
  <si>
    <t xml:space="preserve">6920Z </t>
  </si>
  <si>
    <t xml:space="preserve">70 </t>
  </si>
  <si>
    <t xml:space="preserve">Activités des sièges sociaux ; conseil de gestion </t>
  </si>
  <si>
    <t xml:space="preserve">701 </t>
  </si>
  <si>
    <t xml:space="preserve">Activités des sièges sociaux </t>
  </si>
  <si>
    <t xml:space="preserve">7010 </t>
  </si>
  <si>
    <t xml:space="preserve">7010Z </t>
  </si>
  <si>
    <t xml:space="preserve">702 </t>
  </si>
  <si>
    <t xml:space="preserve">Conseil de gestion </t>
  </si>
  <si>
    <t xml:space="preserve">7021 </t>
  </si>
  <si>
    <t xml:space="preserve">Conseil en relations publiques et communication </t>
  </si>
  <si>
    <t xml:space="preserve">7021Z </t>
  </si>
  <si>
    <t xml:space="preserve">7022 </t>
  </si>
  <si>
    <t xml:space="preserve">Conseil pour les affaires et autres conseils de gestion </t>
  </si>
  <si>
    <t xml:space="preserve">7022Z </t>
  </si>
  <si>
    <t xml:space="preserve">71 </t>
  </si>
  <si>
    <t xml:space="preserve">Activités d'architecture et d'ingénierie ; activités de contrôle et analyses techniques </t>
  </si>
  <si>
    <t xml:space="preserve">711 </t>
  </si>
  <si>
    <t xml:space="preserve">Activités d'architecture et d'ingénierie </t>
  </si>
  <si>
    <t xml:space="preserve">7111 </t>
  </si>
  <si>
    <t xml:space="preserve">Activités d'architecture </t>
  </si>
  <si>
    <t xml:space="preserve">7111Z </t>
  </si>
  <si>
    <t xml:space="preserve">7112 </t>
  </si>
  <si>
    <t xml:space="preserve">Activités d'ingénierie </t>
  </si>
  <si>
    <t xml:space="preserve">7112A </t>
  </si>
  <si>
    <t xml:space="preserve">Activité des géomètres </t>
  </si>
  <si>
    <t xml:space="preserve">7112B </t>
  </si>
  <si>
    <t xml:space="preserve">Ingénierie, études techniques </t>
  </si>
  <si>
    <t xml:space="preserve">712 </t>
  </si>
  <si>
    <t xml:space="preserve">Activités de contrôle et analyses techniques </t>
  </si>
  <si>
    <t xml:space="preserve">7120 </t>
  </si>
  <si>
    <t xml:space="preserve">7120A </t>
  </si>
  <si>
    <t xml:space="preserve">Contrôle technique automobile </t>
  </si>
  <si>
    <t xml:space="preserve">7120B </t>
  </si>
  <si>
    <t xml:space="preserve">Analyses, essais et inspections techniques </t>
  </si>
  <si>
    <t xml:space="preserve">72 </t>
  </si>
  <si>
    <t xml:space="preserve">Recherche-développement scientifique </t>
  </si>
  <si>
    <t xml:space="preserve">721 </t>
  </si>
  <si>
    <t xml:space="preserve">Recherche-développement en sciences physiques et naturelles </t>
  </si>
  <si>
    <t xml:space="preserve">7211 </t>
  </si>
  <si>
    <t xml:space="preserve">Recherche-développement en biotechnologie </t>
  </si>
  <si>
    <t xml:space="preserve">7211Z </t>
  </si>
  <si>
    <t xml:space="preserve">7219 </t>
  </si>
  <si>
    <t xml:space="preserve">Recherche-développement en autres sciences physiques et naturelles </t>
  </si>
  <si>
    <t xml:space="preserve">7219Z </t>
  </si>
  <si>
    <t xml:space="preserve">722 </t>
  </si>
  <si>
    <t xml:space="preserve">Recherche-développement en sciences humaines et sociales </t>
  </si>
  <si>
    <t xml:space="preserve">7220 </t>
  </si>
  <si>
    <t xml:space="preserve">7220Z </t>
  </si>
  <si>
    <t xml:space="preserve">73 </t>
  </si>
  <si>
    <t xml:space="preserve">Publicité et études de marché </t>
  </si>
  <si>
    <t xml:space="preserve">731 </t>
  </si>
  <si>
    <t xml:space="preserve">Publicité </t>
  </si>
  <si>
    <t xml:space="preserve">7311 </t>
  </si>
  <si>
    <t xml:space="preserve">Activités des agences de publicité </t>
  </si>
  <si>
    <t xml:space="preserve">7311Z </t>
  </si>
  <si>
    <t xml:space="preserve">7312 </t>
  </si>
  <si>
    <t xml:space="preserve">Régie publicitaire de médias </t>
  </si>
  <si>
    <t xml:space="preserve">7312Z </t>
  </si>
  <si>
    <t xml:space="preserve">732 </t>
  </si>
  <si>
    <t xml:space="preserve">Études de marché et sondages </t>
  </si>
  <si>
    <t xml:space="preserve">7320 </t>
  </si>
  <si>
    <t xml:space="preserve">7320Z </t>
  </si>
  <si>
    <t xml:space="preserve">74 </t>
  </si>
  <si>
    <t xml:space="preserve">Autres activités spécialisées, scientifiques et techniques </t>
  </si>
  <si>
    <t xml:space="preserve">741 </t>
  </si>
  <si>
    <t xml:space="preserve">Activités spécialisées de design </t>
  </si>
  <si>
    <t xml:space="preserve">7410 </t>
  </si>
  <si>
    <t xml:space="preserve">7410Z </t>
  </si>
  <si>
    <t xml:space="preserve">742 </t>
  </si>
  <si>
    <t xml:space="preserve">Activités photographiques </t>
  </si>
  <si>
    <t xml:space="preserve">7420 </t>
  </si>
  <si>
    <t xml:space="preserve">7420Z </t>
  </si>
  <si>
    <t xml:space="preserve">743 </t>
  </si>
  <si>
    <t xml:space="preserve">Traduction et interprétation </t>
  </si>
  <si>
    <t xml:space="preserve">7430 </t>
  </si>
  <si>
    <t xml:space="preserve">7430Z </t>
  </si>
  <si>
    <t xml:space="preserve">749 </t>
  </si>
  <si>
    <t xml:space="preserve">Autres activités spécialisées, scientifiques et techniques n.c.a. </t>
  </si>
  <si>
    <t xml:space="preserve">7490 </t>
  </si>
  <si>
    <t xml:space="preserve">7490A </t>
  </si>
  <si>
    <t xml:space="preserve">Activité des économistes de la construction </t>
  </si>
  <si>
    <t xml:space="preserve">7490B </t>
  </si>
  <si>
    <t xml:space="preserve">Activités spécialisées, scientifiques et techniques diverses </t>
  </si>
  <si>
    <t xml:space="preserve">75 </t>
  </si>
  <si>
    <t xml:space="preserve">Activités vétérinaires </t>
  </si>
  <si>
    <t xml:space="preserve">750 </t>
  </si>
  <si>
    <t xml:space="preserve">7500 </t>
  </si>
  <si>
    <t xml:space="preserve">7500Z </t>
  </si>
  <si>
    <t xml:space="preserve">N </t>
  </si>
  <si>
    <t xml:space="preserve">Activités de services administratifs et de soutien </t>
  </si>
  <si>
    <t xml:space="preserve">77 </t>
  </si>
  <si>
    <t xml:space="preserve">Activités de location et location-bail </t>
  </si>
  <si>
    <t xml:space="preserve">771 </t>
  </si>
  <si>
    <t xml:space="preserve">Location et location-bail de véhicules automobiles </t>
  </si>
  <si>
    <t xml:space="preserve">7711 </t>
  </si>
  <si>
    <t xml:space="preserve">Location et location-bail de voitures et de véhicules automobiles légers </t>
  </si>
  <si>
    <t xml:space="preserve">7711A </t>
  </si>
  <si>
    <t xml:space="preserve">Location de courte durée de voitures et de véhicules automobiles légers </t>
  </si>
  <si>
    <t xml:space="preserve">7711B </t>
  </si>
  <si>
    <t xml:space="preserve">Location de longue durée de voitures et de véhicules automobiles légers </t>
  </si>
  <si>
    <t xml:space="preserve">7712 </t>
  </si>
  <si>
    <t xml:space="preserve">Location et location-bail de camions </t>
  </si>
  <si>
    <t xml:space="preserve">7712Z </t>
  </si>
  <si>
    <t xml:space="preserve">772 </t>
  </si>
  <si>
    <t xml:space="preserve">Location et location-bail de biens personnels et domestiques </t>
  </si>
  <si>
    <t xml:space="preserve">7721 </t>
  </si>
  <si>
    <t xml:space="preserve">Location et location-bail d'articles de loisirs et de sport </t>
  </si>
  <si>
    <t xml:space="preserve">7721Z </t>
  </si>
  <si>
    <t xml:space="preserve">7722 </t>
  </si>
  <si>
    <t xml:space="preserve">Location de vidéocassettes et disques vidéo </t>
  </si>
  <si>
    <t xml:space="preserve">7722Z </t>
  </si>
  <si>
    <t xml:space="preserve">7729 </t>
  </si>
  <si>
    <t xml:space="preserve">Location et location-bail d'autres biens personnels et domestiques </t>
  </si>
  <si>
    <t xml:space="preserve">7729Z </t>
  </si>
  <si>
    <t xml:space="preserve">773 </t>
  </si>
  <si>
    <t xml:space="preserve">Location et location-bail d'autres machines, équipements et biens </t>
  </si>
  <si>
    <t xml:space="preserve">7731 </t>
  </si>
  <si>
    <t xml:space="preserve">Location et location-bail de machines et équipements agricoles </t>
  </si>
  <si>
    <t xml:space="preserve">7731Z </t>
  </si>
  <si>
    <t xml:space="preserve">7732 </t>
  </si>
  <si>
    <t xml:space="preserve">Location et location-bail de machines et équipements pour la construction </t>
  </si>
  <si>
    <t xml:space="preserve">7732Z </t>
  </si>
  <si>
    <t xml:space="preserve">7733 </t>
  </si>
  <si>
    <t xml:space="preserve">Location et location-bail de machines de bureau et de matériel informatique </t>
  </si>
  <si>
    <t xml:space="preserve">7733Z </t>
  </si>
  <si>
    <t xml:space="preserve">7734 </t>
  </si>
  <si>
    <t xml:space="preserve">Location et location-bail de matériels de transport par eau </t>
  </si>
  <si>
    <t xml:space="preserve">7734Z </t>
  </si>
  <si>
    <t xml:space="preserve">7735 </t>
  </si>
  <si>
    <t xml:space="preserve">Location et location-bail de matériels de transport aérien </t>
  </si>
  <si>
    <t xml:space="preserve">7735Z </t>
  </si>
  <si>
    <t xml:space="preserve">7739 </t>
  </si>
  <si>
    <t xml:space="preserve">Location et location-bail d'autres machines, équipements et biens matériels n.c.a. </t>
  </si>
  <si>
    <t xml:space="preserve">7739Z </t>
  </si>
  <si>
    <t xml:space="preserve">774 </t>
  </si>
  <si>
    <t xml:space="preserve">Location-bail de propriété intellectuelle et de produits similaires, à l'exception des œuvres soumises à copyright </t>
  </si>
  <si>
    <t xml:space="preserve">7740 </t>
  </si>
  <si>
    <t xml:space="preserve">7740Z </t>
  </si>
  <si>
    <t xml:space="preserve">78 </t>
  </si>
  <si>
    <t xml:space="preserve">Activités liées à l'emploi </t>
  </si>
  <si>
    <t xml:space="preserve">781 </t>
  </si>
  <si>
    <t xml:space="preserve">Activités des agences de placement de main-d'œuvre </t>
  </si>
  <si>
    <t xml:space="preserve">7810 </t>
  </si>
  <si>
    <t xml:space="preserve">7810Z </t>
  </si>
  <si>
    <t xml:space="preserve">782 </t>
  </si>
  <si>
    <t xml:space="preserve">Activités des agences de travail temporaire </t>
  </si>
  <si>
    <t xml:space="preserve">7820 </t>
  </si>
  <si>
    <t xml:space="preserve">7820Z </t>
  </si>
  <si>
    <t xml:space="preserve">783 </t>
  </si>
  <si>
    <t xml:space="preserve">Autre mise à disposition de ressources humaines </t>
  </si>
  <si>
    <t xml:space="preserve">7830 </t>
  </si>
  <si>
    <t xml:space="preserve">7830Z </t>
  </si>
  <si>
    <t xml:space="preserve">79 </t>
  </si>
  <si>
    <t xml:space="preserve">Activités des agences de voyage, voyagistes, services de réservation et activités connexes </t>
  </si>
  <si>
    <t xml:space="preserve">791 </t>
  </si>
  <si>
    <t xml:space="preserve">Activités des agences de voyage et voyagistes </t>
  </si>
  <si>
    <t xml:space="preserve">7911 </t>
  </si>
  <si>
    <t xml:space="preserve">Activités des agences de voyage </t>
  </si>
  <si>
    <t xml:space="preserve">7911Z </t>
  </si>
  <si>
    <t xml:space="preserve">7912 </t>
  </si>
  <si>
    <t xml:space="preserve">Activités des voyagistes </t>
  </si>
  <si>
    <t xml:space="preserve">7912Z </t>
  </si>
  <si>
    <t xml:space="preserve">799 </t>
  </si>
  <si>
    <t xml:space="preserve">Autres services de réservation et activités connexes </t>
  </si>
  <si>
    <t xml:space="preserve">7990 </t>
  </si>
  <si>
    <t xml:space="preserve">7990Z </t>
  </si>
  <si>
    <t xml:space="preserve">80 </t>
  </si>
  <si>
    <t xml:space="preserve">Enquêtes et sécurité </t>
  </si>
  <si>
    <t xml:space="preserve">801 </t>
  </si>
  <si>
    <t xml:space="preserve">Activités de sécurité privée </t>
  </si>
  <si>
    <t xml:space="preserve">8010 </t>
  </si>
  <si>
    <t xml:space="preserve">8010Z </t>
  </si>
  <si>
    <t xml:space="preserve">802 </t>
  </si>
  <si>
    <t xml:space="preserve">Activités liées aux systèmes de sécurité </t>
  </si>
  <si>
    <t xml:space="preserve">8020 </t>
  </si>
  <si>
    <t xml:space="preserve">8020Z </t>
  </si>
  <si>
    <t xml:space="preserve">803 </t>
  </si>
  <si>
    <t xml:space="preserve">Activités d'enquête </t>
  </si>
  <si>
    <t xml:space="preserve">8030 </t>
  </si>
  <si>
    <t xml:space="preserve">8030Z </t>
  </si>
  <si>
    <t xml:space="preserve">81 </t>
  </si>
  <si>
    <t xml:space="preserve">Services relatifs aux bâtiments et aménagement paysager </t>
  </si>
  <si>
    <t xml:space="preserve">811 </t>
  </si>
  <si>
    <t xml:space="preserve">Activités combinées de soutien lié aux bâtiments </t>
  </si>
  <si>
    <t xml:space="preserve">8110 </t>
  </si>
  <si>
    <t xml:space="preserve">8110Z </t>
  </si>
  <si>
    <t xml:space="preserve">812 </t>
  </si>
  <si>
    <t xml:space="preserve">Activités de nettoyage </t>
  </si>
  <si>
    <t xml:space="preserve">8121 </t>
  </si>
  <si>
    <t xml:space="preserve">Nettoyage courant des bâtiments </t>
  </si>
  <si>
    <t xml:space="preserve">8121Z </t>
  </si>
  <si>
    <t xml:space="preserve">8122 </t>
  </si>
  <si>
    <t xml:space="preserve">Autres activités de nettoyage des bâtiments et nettoyage industriel </t>
  </si>
  <si>
    <t xml:space="preserve">8122Z </t>
  </si>
  <si>
    <t xml:space="preserve">8129 </t>
  </si>
  <si>
    <t xml:space="preserve">Autres activités de nettoyage </t>
  </si>
  <si>
    <t xml:space="preserve">8129A </t>
  </si>
  <si>
    <t xml:space="preserve">Désinfection, désinsectisation, dératisation </t>
  </si>
  <si>
    <t xml:space="preserve">8129B </t>
  </si>
  <si>
    <t xml:space="preserve">Autres activités de nettoyage n.c.a. </t>
  </si>
  <si>
    <t xml:space="preserve">813 </t>
  </si>
  <si>
    <t xml:space="preserve">Services d'aménagement paysager </t>
  </si>
  <si>
    <t xml:space="preserve">8130 </t>
  </si>
  <si>
    <t xml:space="preserve">8130Z </t>
  </si>
  <si>
    <t xml:space="preserve">82 </t>
  </si>
  <si>
    <t xml:space="preserve">Activités administratives et autres activités de soutien aux entreprises </t>
  </si>
  <si>
    <t xml:space="preserve">821 </t>
  </si>
  <si>
    <t xml:space="preserve">Activités administratives </t>
  </si>
  <si>
    <t xml:space="preserve">8211 </t>
  </si>
  <si>
    <t xml:space="preserve">Services administratifs combinés de bureau </t>
  </si>
  <si>
    <t xml:space="preserve">8211Z </t>
  </si>
  <si>
    <t xml:space="preserve">8219 </t>
  </si>
  <si>
    <t xml:space="preserve">Photocopie, préparation de documents et autres activités spécialisées de soutien de bureau </t>
  </si>
  <si>
    <t xml:space="preserve">8219Z </t>
  </si>
  <si>
    <t xml:space="preserve">822 </t>
  </si>
  <si>
    <t xml:space="preserve">Activités de centres d'appels </t>
  </si>
  <si>
    <t xml:space="preserve">8220 </t>
  </si>
  <si>
    <t xml:space="preserve">8220Z </t>
  </si>
  <si>
    <t xml:space="preserve">823 </t>
  </si>
  <si>
    <t xml:space="preserve">Organisation de salons professionnels et congrès </t>
  </si>
  <si>
    <t xml:space="preserve">8230 </t>
  </si>
  <si>
    <t xml:space="preserve">8230Z </t>
  </si>
  <si>
    <t xml:space="preserve">Organisation de foires, salons professionnels et congrès </t>
  </si>
  <si>
    <t xml:space="preserve">829 </t>
  </si>
  <si>
    <t xml:space="preserve">Activités de soutien aux entreprises n.c.a. </t>
  </si>
  <si>
    <t xml:space="preserve">8291 </t>
  </si>
  <si>
    <t xml:space="preserve">Activités des agences de recouvrement de factures et des sociétés d'information financière sur la clientèle </t>
  </si>
  <si>
    <t xml:space="preserve">8291Z </t>
  </si>
  <si>
    <t xml:space="preserve">8292 </t>
  </si>
  <si>
    <t xml:space="preserve">Activités de conditionnement </t>
  </si>
  <si>
    <t xml:space="preserve">8292Z </t>
  </si>
  <si>
    <t xml:space="preserve">8299 </t>
  </si>
  <si>
    <t xml:space="preserve">Autres activités de soutien aux entreprises n.c.a. </t>
  </si>
  <si>
    <t xml:space="preserve">8299Z </t>
  </si>
  <si>
    <t xml:space="preserve">OQ </t>
  </si>
  <si>
    <t xml:space="preserve">Administration publique, enseignement, santé humaine et action sociale </t>
  </si>
  <si>
    <t xml:space="preserve">O </t>
  </si>
  <si>
    <t xml:space="preserve">Administration publique </t>
  </si>
  <si>
    <t xml:space="preserve">84 </t>
  </si>
  <si>
    <t xml:space="preserve">Administration publique et défense ; sécurité sociale obligatoire </t>
  </si>
  <si>
    <t xml:space="preserve">841 </t>
  </si>
  <si>
    <t xml:space="preserve">Administration générale, économique et sociale </t>
  </si>
  <si>
    <t xml:space="preserve">8411 </t>
  </si>
  <si>
    <t xml:space="preserve">Administration publique générale </t>
  </si>
  <si>
    <t xml:space="preserve">8411Z </t>
  </si>
  <si>
    <t xml:space="preserve">8413 </t>
  </si>
  <si>
    <t xml:space="preserve">Administration publique (tutelle) des activités économiques </t>
  </si>
  <si>
    <t xml:space="preserve">8413Z </t>
  </si>
  <si>
    <t xml:space="preserve">842 </t>
  </si>
  <si>
    <t xml:space="preserve">Services de prérogative publique </t>
  </si>
  <si>
    <t xml:space="preserve">8425 </t>
  </si>
  <si>
    <t xml:space="preserve">Services du feu et de secours </t>
  </si>
  <si>
    <t xml:space="preserve">8425Z </t>
  </si>
  <si>
    <t xml:space="preserve">85 </t>
  </si>
  <si>
    <t xml:space="preserve">Enseignement </t>
  </si>
  <si>
    <t xml:space="preserve">P </t>
  </si>
  <si>
    <t xml:space="preserve">851 </t>
  </si>
  <si>
    <t xml:space="preserve">Enseignement pré-primaire </t>
  </si>
  <si>
    <t xml:space="preserve">8510 </t>
  </si>
  <si>
    <t xml:space="preserve">8510Z </t>
  </si>
  <si>
    <t xml:space="preserve">852 </t>
  </si>
  <si>
    <t xml:space="preserve">Enseignement primaire </t>
  </si>
  <si>
    <t xml:space="preserve">8520 </t>
  </si>
  <si>
    <t xml:space="preserve">8520Z </t>
  </si>
  <si>
    <t xml:space="preserve">853 </t>
  </si>
  <si>
    <t xml:space="preserve">Enseignement secondaire </t>
  </si>
  <si>
    <t xml:space="preserve">8531 </t>
  </si>
  <si>
    <t xml:space="preserve">Enseignement secondaire général </t>
  </si>
  <si>
    <t xml:space="preserve">8531Z </t>
  </si>
  <si>
    <t xml:space="preserve">8532 </t>
  </si>
  <si>
    <t xml:space="preserve">Enseignement secondaire technique ou professionnel </t>
  </si>
  <si>
    <t xml:space="preserve">8532Z </t>
  </si>
  <si>
    <t xml:space="preserve">854 </t>
  </si>
  <si>
    <t xml:space="preserve">Enseignement supérieur et post-secondaire non supérieur </t>
  </si>
  <si>
    <t xml:space="preserve">8541 </t>
  </si>
  <si>
    <t xml:space="preserve">Enseignement post-secondaire non supérieur </t>
  </si>
  <si>
    <t xml:space="preserve">8541Z </t>
  </si>
  <si>
    <t xml:space="preserve">8542 </t>
  </si>
  <si>
    <t xml:space="preserve">Enseignement supérieur </t>
  </si>
  <si>
    <t xml:space="preserve">8542Z </t>
  </si>
  <si>
    <t xml:space="preserve">855 </t>
  </si>
  <si>
    <t xml:space="preserve">Autres activités d'enseignement </t>
  </si>
  <si>
    <t xml:space="preserve">8551 </t>
  </si>
  <si>
    <t xml:space="preserve">Enseignement de disciplines sportives et d'activités de loisirs </t>
  </si>
  <si>
    <t xml:space="preserve">8551Z </t>
  </si>
  <si>
    <t xml:space="preserve">8552 </t>
  </si>
  <si>
    <t xml:space="preserve">Enseignement culturel </t>
  </si>
  <si>
    <t xml:space="preserve">8552Z </t>
  </si>
  <si>
    <t xml:space="preserve">8553 </t>
  </si>
  <si>
    <t xml:space="preserve">Enseignement de la conduite </t>
  </si>
  <si>
    <t xml:space="preserve">8553Z </t>
  </si>
  <si>
    <t xml:space="preserve">8559 </t>
  </si>
  <si>
    <t xml:space="preserve">Enseignements divers </t>
  </si>
  <si>
    <t xml:space="preserve">8559A </t>
  </si>
  <si>
    <t xml:space="preserve">Formation continue d'adultes </t>
  </si>
  <si>
    <t xml:space="preserve">8559B </t>
  </si>
  <si>
    <t xml:space="preserve">Autres enseignements </t>
  </si>
  <si>
    <t xml:space="preserve">856 </t>
  </si>
  <si>
    <t xml:space="preserve">Activités de soutien à l'enseignement </t>
  </si>
  <si>
    <t xml:space="preserve">8560 </t>
  </si>
  <si>
    <t xml:space="preserve">8560Z </t>
  </si>
  <si>
    <t xml:space="preserve">86 </t>
  </si>
  <si>
    <t xml:space="preserve">Activités pour la santé humaine </t>
  </si>
  <si>
    <t xml:space="preserve">Q </t>
  </si>
  <si>
    <t xml:space="preserve">Santé humaine et action sociale </t>
  </si>
  <si>
    <t xml:space="preserve">861 </t>
  </si>
  <si>
    <t xml:space="preserve">Activités hospitalières </t>
  </si>
  <si>
    <t xml:space="preserve">8610 </t>
  </si>
  <si>
    <t xml:space="preserve">8610Z </t>
  </si>
  <si>
    <t xml:space="preserve">862 </t>
  </si>
  <si>
    <t xml:space="preserve">Activité des médecins et des dentistes </t>
  </si>
  <si>
    <t xml:space="preserve">8621 </t>
  </si>
  <si>
    <t xml:space="preserve">Activité des médecins généralistes </t>
  </si>
  <si>
    <t xml:space="preserve">8621Z </t>
  </si>
  <si>
    <t xml:space="preserve">8622 </t>
  </si>
  <si>
    <t xml:space="preserve">Activité des médecins spécialistes </t>
  </si>
  <si>
    <t xml:space="preserve">8622A </t>
  </si>
  <si>
    <t xml:space="preserve">Activités de radiodiagnostic et de radiothérapie </t>
  </si>
  <si>
    <t xml:space="preserve">8622B </t>
  </si>
  <si>
    <t xml:space="preserve">Activités chirurgicales </t>
  </si>
  <si>
    <t xml:space="preserve">8622C </t>
  </si>
  <si>
    <t xml:space="preserve">Autres activités des médecins spécialistes </t>
  </si>
  <si>
    <t xml:space="preserve">8623 </t>
  </si>
  <si>
    <t xml:space="preserve">Pratique dentaire </t>
  </si>
  <si>
    <t xml:space="preserve">8623Z </t>
  </si>
  <si>
    <t xml:space="preserve">869 </t>
  </si>
  <si>
    <t xml:space="preserve">Autres activités pour la santé humaine </t>
  </si>
  <si>
    <t xml:space="preserve">8690 </t>
  </si>
  <si>
    <t xml:space="preserve">8690A </t>
  </si>
  <si>
    <t xml:space="preserve">Ambulances </t>
  </si>
  <si>
    <t xml:space="preserve">8690B </t>
  </si>
  <si>
    <t xml:space="preserve">Laboratoires d'analyses médicales </t>
  </si>
  <si>
    <t xml:space="preserve">8690C </t>
  </si>
  <si>
    <t xml:space="preserve">Centres de collecte et banques d'organes </t>
  </si>
  <si>
    <t xml:space="preserve">8690D </t>
  </si>
  <si>
    <t xml:space="preserve">Activités des infirmiers et des sages-femmes </t>
  </si>
  <si>
    <t xml:space="preserve">8690E </t>
  </si>
  <si>
    <t xml:space="preserve">Activités des professionnels de la rééducation, de l’appareillage et des pédicures-podologues </t>
  </si>
  <si>
    <t xml:space="preserve">8690F </t>
  </si>
  <si>
    <t xml:space="preserve">Activités de santé humaine non classées ailleurs </t>
  </si>
  <si>
    <t xml:space="preserve">87 </t>
  </si>
  <si>
    <t xml:space="preserve">Hébergement médico-social et social </t>
  </si>
  <si>
    <t xml:space="preserve">871 </t>
  </si>
  <si>
    <t xml:space="preserve">Hébergement médicalisé </t>
  </si>
  <si>
    <t xml:space="preserve">8710 </t>
  </si>
  <si>
    <t xml:space="preserve">8710A </t>
  </si>
  <si>
    <t xml:space="preserve">Hébergement médicalisé pour personnes âgées </t>
  </si>
  <si>
    <t xml:space="preserve">8710B </t>
  </si>
  <si>
    <t xml:space="preserve">Hébergement médicalisé pour enfants handicapés </t>
  </si>
  <si>
    <t xml:space="preserve">8710C </t>
  </si>
  <si>
    <t xml:space="preserve">Hébergement médicalisé pour adultes handicapés et autre hébergement médicalisé </t>
  </si>
  <si>
    <t xml:space="preserve">872 </t>
  </si>
  <si>
    <t xml:space="preserve">Hébergement social pour personnes handicapées mentales, malades mentales et toxicomanes </t>
  </si>
  <si>
    <t xml:space="preserve">8720 </t>
  </si>
  <si>
    <t xml:space="preserve">8720A </t>
  </si>
  <si>
    <t xml:space="preserve">Hébergement social pour handicapés mentaux et malades mentaux </t>
  </si>
  <si>
    <t xml:space="preserve">8720B </t>
  </si>
  <si>
    <t xml:space="preserve">Hébergement social pour toxicomanes </t>
  </si>
  <si>
    <t xml:space="preserve">873 </t>
  </si>
  <si>
    <t xml:space="preserve">Hébergement social pour personnes âgées ou handicapées physiques </t>
  </si>
  <si>
    <t xml:space="preserve">8730 </t>
  </si>
  <si>
    <t xml:space="preserve">8730A </t>
  </si>
  <si>
    <t xml:space="preserve">Hébergement social pour personnes âgées </t>
  </si>
  <si>
    <t xml:space="preserve">8730B </t>
  </si>
  <si>
    <t xml:space="preserve">Hébergement social pour handicapés physiques </t>
  </si>
  <si>
    <t xml:space="preserve">879 </t>
  </si>
  <si>
    <t xml:space="preserve">Autres activités d’hébergement social </t>
  </si>
  <si>
    <t xml:space="preserve">8790 </t>
  </si>
  <si>
    <t xml:space="preserve">8790A </t>
  </si>
  <si>
    <t xml:space="preserve">Hébergement social pour enfants en difficultés </t>
  </si>
  <si>
    <t xml:space="preserve">8790B </t>
  </si>
  <si>
    <t xml:space="preserve">Hébergement social pour adultes et familles en difficultés et autre hébergement social </t>
  </si>
  <si>
    <t xml:space="preserve">88 </t>
  </si>
  <si>
    <t xml:space="preserve">Action sociale sans hébergement </t>
  </si>
  <si>
    <t xml:space="preserve">881 </t>
  </si>
  <si>
    <t xml:space="preserve">Action sociale sans hébergement pour personnes âgées et pour personnes handicapées </t>
  </si>
  <si>
    <t xml:space="preserve">8810 </t>
  </si>
  <si>
    <t xml:space="preserve">8810A </t>
  </si>
  <si>
    <t xml:space="preserve">Aide à domicile </t>
  </si>
  <si>
    <t xml:space="preserve">8810B </t>
  </si>
  <si>
    <t xml:space="preserve">Accueil ou accompagnement sans hébergement d’adultes handicapés ou de personnes âgées </t>
  </si>
  <si>
    <t xml:space="preserve">8810C </t>
  </si>
  <si>
    <t xml:space="preserve">Aide par le travail </t>
  </si>
  <si>
    <t xml:space="preserve">889 </t>
  </si>
  <si>
    <t xml:space="preserve">Autre action sociale sans hébergement </t>
  </si>
  <si>
    <t xml:space="preserve">8891 </t>
  </si>
  <si>
    <t xml:space="preserve">Action sociale sans hébergement pour jeunes enfants </t>
  </si>
  <si>
    <t xml:space="preserve">8891A </t>
  </si>
  <si>
    <t xml:space="preserve">Accueil de jeunes enfants </t>
  </si>
  <si>
    <t xml:space="preserve">8891B </t>
  </si>
  <si>
    <t xml:space="preserve">Accueil ou accompagnement sans hébergement d’enfants handicapés </t>
  </si>
  <si>
    <t xml:space="preserve">8899 </t>
  </si>
  <si>
    <t xml:space="preserve">Autre action sociale sans hébergement n.c.a. </t>
  </si>
  <si>
    <t xml:space="preserve">8899A </t>
  </si>
  <si>
    <t>Autre accueil ou accompagnement sans hébergement d’enfants et d’adolescents</t>
  </si>
  <si>
    <t xml:space="preserve">8899B </t>
  </si>
  <si>
    <t xml:space="preserve">Action sociale sans hébergement n.c.a. </t>
  </si>
  <si>
    <t xml:space="preserve">RU </t>
  </si>
  <si>
    <t xml:space="preserve">Autres activités de services </t>
  </si>
  <si>
    <t xml:space="preserve">R </t>
  </si>
  <si>
    <t xml:space="preserve">Arts, spectacles et activités récréatives </t>
  </si>
  <si>
    <t xml:space="preserve">90 </t>
  </si>
  <si>
    <t xml:space="preserve">Activités créatives, artistiques et de spectacle </t>
  </si>
  <si>
    <t xml:space="preserve">900 </t>
  </si>
  <si>
    <t xml:space="preserve">9001 </t>
  </si>
  <si>
    <t xml:space="preserve">Arts du spectacle vivant </t>
  </si>
  <si>
    <t xml:space="preserve">9001Z </t>
  </si>
  <si>
    <t xml:space="preserve">9002 </t>
  </si>
  <si>
    <t xml:space="preserve">Activités de soutien au spectacle vivant </t>
  </si>
  <si>
    <t xml:space="preserve">9002Z </t>
  </si>
  <si>
    <t xml:space="preserve">9003 </t>
  </si>
  <si>
    <t xml:space="preserve">Création artistique </t>
  </si>
  <si>
    <t xml:space="preserve">9003A </t>
  </si>
  <si>
    <t xml:space="preserve">Création artistique relevant des arts plastiques </t>
  </si>
  <si>
    <t xml:space="preserve">9003B </t>
  </si>
  <si>
    <t xml:space="preserve">Autre création artistique </t>
  </si>
  <si>
    <t xml:space="preserve">9004 </t>
  </si>
  <si>
    <t xml:space="preserve">Gestion de salles de spectacles </t>
  </si>
  <si>
    <t xml:space="preserve">9004Z </t>
  </si>
  <si>
    <t xml:space="preserve">91 </t>
  </si>
  <si>
    <t xml:space="preserve">Bibliothèques, archives, musées et autres activités culturelles </t>
  </si>
  <si>
    <t xml:space="preserve">910 </t>
  </si>
  <si>
    <t xml:space="preserve">9101 </t>
  </si>
  <si>
    <t xml:space="preserve">Gestion des bibliothèques et des archives </t>
  </si>
  <si>
    <t xml:space="preserve">9101Z </t>
  </si>
  <si>
    <t xml:space="preserve">9102 </t>
  </si>
  <si>
    <t xml:space="preserve">Gestion des musées </t>
  </si>
  <si>
    <t xml:space="preserve">9102Z </t>
  </si>
  <si>
    <t xml:space="preserve">9103 </t>
  </si>
  <si>
    <t xml:space="preserve">Gestion des sites et monuments historiques et des attractions touristiques similaires </t>
  </si>
  <si>
    <t xml:space="preserve">9103Z </t>
  </si>
  <si>
    <t xml:space="preserve">9104 </t>
  </si>
  <si>
    <t xml:space="preserve">Gestion des jardins botaniques et zoologiques et des réserves naturelles </t>
  </si>
  <si>
    <t xml:space="preserve">9104Z </t>
  </si>
  <si>
    <t xml:space="preserve">92 </t>
  </si>
  <si>
    <t xml:space="preserve">Organisation de jeux de hasard et d'argent </t>
  </si>
  <si>
    <t xml:space="preserve">920 </t>
  </si>
  <si>
    <t xml:space="preserve">9200 </t>
  </si>
  <si>
    <t xml:space="preserve">9200Z </t>
  </si>
  <si>
    <t xml:space="preserve">93 </t>
  </si>
  <si>
    <t xml:space="preserve">Activités sportives, récréatives et de loisirs </t>
  </si>
  <si>
    <t xml:space="preserve">931 </t>
  </si>
  <si>
    <t xml:space="preserve">Activités liées au sport </t>
  </si>
  <si>
    <t xml:space="preserve">9311 </t>
  </si>
  <si>
    <t xml:space="preserve">Gestion d'installations sportives </t>
  </si>
  <si>
    <t xml:space="preserve">9311Z </t>
  </si>
  <si>
    <t xml:space="preserve">9312 </t>
  </si>
  <si>
    <t xml:space="preserve">Activités de clubs de sports </t>
  </si>
  <si>
    <t xml:space="preserve">9312Z </t>
  </si>
  <si>
    <t xml:space="preserve">9313 </t>
  </si>
  <si>
    <t xml:space="preserve">Activités des centres de culture physique </t>
  </si>
  <si>
    <t xml:space="preserve">9313Z </t>
  </si>
  <si>
    <t xml:space="preserve">9319 </t>
  </si>
  <si>
    <t xml:space="preserve">Autres activités liées au sport </t>
  </si>
  <si>
    <t xml:space="preserve">9319Z </t>
  </si>
  <si>
    <t xml:space="preserve">932 </t>
  </si>
  <si>
    <t xml:space="preserve">Activités récréatives et de loisirs </t>
  </si>
  <si>
    <t xml:space="preserve">9321 </t>
  </si>
  <si>
    <t xml:space="preserve">Activités des parcs d'attractions et parcs à thèmes </t>
  </si>
  <si>
    <t xml:space="preserve">9321Z </t>
  </si>
  <si>
    <t xml:space="preserve">9329 </t>
  </si>
  <si>
    <t xml:space="preserve">Autres activités récréatives et de loisirs </t>
  </si>
  <si>
    <t xml:space="preserve">9329Z </t>
  </si>
  <si>
    <t xml:space="preserve">S </t>
  </si>
  <si>
    <t xml:space="preserve">94 </t>
  </si>
  <si>
    <t xml:space="preserve">Activités des organisations associatives </t>
  </si>
  <si>
    <t xml:space="preserve">941 </t>
  </si>
  <si>
    <t xml:space="preserve">Activités des organisations économiques, patronales et professionnelles </t>
  </si>
  <si>
    <t xml:space="preserve">9411 </t>
  </si>
  <si>
    <t xml:space="preserve">Activités des organisations patronales et consulaires </t>
  </si>
  <si>
    <t xml:space="preserve">9411Z </t>
  </si>
  <si>
    <t xml:space="preserve">9412 </t>
  </si>
  <si>
    <t xml:space="preserve">Activités des organisations professionnelles </t>
  </si>
  <si>
    <t xml:space="preserve">9412Z </t>
  </si>
  <si>
    <t xml:space="preserve">949 </t>
  </si>
  <si>
    <t xml:space="preserve">Activités des autres organisations associatives </t>
  </si>
  <si>
    <t xml:space="preserve">9492 </t>
  </si>
  <si>
    <t xml:space="preserve">Activités des organisations politiques </t>
  </si>
  <si>
    <t xml:space="preserve">9492Z </t>
  </si>
  <si>
    <t xml:space="preserve">9499 </t>
  </si>
  <si>
    <t xml:space="preserve">Activités des organisations associatives n.c.a. </t>
  </si>
  <si>
    <t xml:space="preserve">9499Z </t>
  </si>
  <si>
    <t xml:space="preserve">Autres organisations fonctionnant par adhésion volontaire </t>
  </si>
  <si>
    <t xml:space="preserve">95 </t>
  </si>
  <si>
    <t xml:space="preserve">Réparation d'ordinateurs et de biens personnels et domestiques </t>
  </si>
  <si>
    <t xml:space="preserve">951 </t>
  </si>
  <si>
    <t xml:space="preserve">Réparation d'ordinateurs et d'équipements de communication </t>
  </si>
  <si>
    <t xml:space="preserve">9511 </t>
  </si>
  <si>
    <t xml:space="preserve">Réparation d'ordinateurs et d'équipements périphériques </t>
  </si>
  <si>
    <t xml:space="preserve">9511Z </t>
  </si>
  <si>
    <t xml:space="preserve">9512 </t>
  </si>
  <si>
    <t xml:space="preserve">Réparation d'équipements de communication </t>
  </si>
  <si>
    <t xml:space="preserve">9512Z </t>
  </si>
  <si>
    <t xml:space="preserve">952 </t>
  </si>
  <si>
    <t xml:space="preserve">Réparation de biens personnels et domestiques </t>
  </si>
  <si>
    <t xml:space="preserve">9521 </t>
  </si>
  <si>
    <t xml:space="preserve">Réparation de produits électroniques grand public </t>
  </si>
  <si>
    <t xml:space="preserve">9521Z </t>
  </si>
  <si>
    <t xml:space="preserve">9522 </t>
  </si>
  <si>
    <t xml:space="preserve">Réparation d'appareils électroménagers et d'équipements pour la maison et le jardin </t>
  </si>
  <si>
    <t xml:space="preserve">9522Z </t>
  </si>
  <si>
    <t xml:space="preserve">9523 </t>
  </si>
  <si>
    <t xml:space="preserve">Réparation de chaussures et d'articles en cuir </t>
  </si>
  <si>
    <t xml:space="preserve">9523Z </t>
  </si>
  <si>
    <t xml:space="preserve">9524 </t>
  </si>
  <si>
    <t xml:space="preserve">Réparation de meubles et d'équipements du foyer </t>
  </si>
  <si>
    <t xml:space="preserve">9524Z </t>
  </si>
  <si>
    <t xml:space="preserve">9525 </t>
  </si>
  <si>
    <t xml:space="preserve">Réparation d'articles d'horlogerie et de bijouterie </t>
  </si>
  <si>
    <t xml:space="preserve">9525Z </t>
  </si>
  <si>
    <t xml:space="preserve">9529 </t>
  </si>
  <si>
    <t xml:space="preserve">Réparation d'autres biens personnels et domestiques </t>
  </si>
  <si>
    <t xml:space="preserve">9529Z </t>
  </si>
  <si>
    <t xml:space="preserve">96 </t>
  </si>
  <si>
    <t xml:space="preserve">Autres services personnels </t>
  </si>
  <si>
    <t xml:space="preserve">960 </t>
  </si>
  <si>
    <t xml:space="preserve">9601 </t>
  </si>
  <si>
    <t xml:space="preserve">Blanchisserie-teinturerie </t>
  </si>
  <si>
    <t xml:space="preserve">9601A </t>
  </si>
  <si>
    <t xml:space="preserve">Blanchisserie-teinturerie de gros </t>
  </si>
  <si>
    <t xml:space="preserve">9601B </t>
  </si>
  <si>
    <t xml:space="preserve">Blanchisserie-teinturerie de détail </t>
  </si>
  <si>
    <t xml:space="preserve">9602 </t>
  </si>
  <si>
    <t xml:space="preserve">Coiffure et soins de beauté </t>
  </si>
  <si>
    <t xml:space="preserve">9602A </t>
  </si>
  <si>
    <t xml:space="preserve">Coiffure </t>
  </si>
  <si>
    <t xml:space="preserve">9602B </t>
  </si>
  <si>
    <t xml:space="preserve">Soins de beauté </t>
  </si>
  <si>
    <t xml:space="preserve">9603 </t>
  </si>
  <si>
    <t xml:space="preserve">Services funéraires </t>
  </si>
  <si>
    <t xml:space="preserve">9603Z </t>
  </si>
  <si>
    <t xml:space="preserve">9604 </t>
  </si>
  <si>
    <t xml:space="preserve">Entretien corporel </t>
  </si>
  <si>
    <t xml:space="preserve">9604Z </t>
  </si>
  <si>
    <t xml:space="preserve">9609 </t>
  </si>
  <si>
    <t xml:space="preserve">Autres services personnels n.c.a. </t>
  </si>
  <si>
    <t xml:space="preserve">9609Z </t>
  </si>
  <si>
    <t xml:space="preserve">T </t>
  </si>
  <si>
    <t xml:space="preserve">Activités des ménages en tant qu'employeurs ; activités indifférenciées des ménages en tant que producteurs de biens et services pour usage propre </t>
  </si>
  <si>
    <t xml:space="preserve">97 </t>
  </si>
  <si>
    <t xml:space="preserve">Activités des ménages en tant qu'employeurs de personnel domestique </t>
  </si>
  <si>
    <t xml:space="preserve">970 </t>
  </si>
  <si>
    <t xml:space="preserve">9700 </t>
  </si>
  <si>
    <t xml:space="preserve">9700Z </t>
  </si>
  <si>
    <t xml:space="preserve">U </t>
  </si>
  <si>
    <t xml:space="preserve">Activités extra-territoriales </t>
  </si>
  <si>
    <t xml:space="preserve">99 </t>
  </si>
  <si>
    <t xml:space="preserve">Activités des organisations et organismes extraterritoriaux </t>
  </si>
  <si>
    <t>Prend la dépense APU</t>
  </si>
  <si>
    <t>Prend la FBCF APU/ISBLSM</t>
  </si>
  <si>
    <t>Dépense ménage ?</t>
  </si>
  <si>
    <t>Médicament non remboursé -&gt; on retombe sur "Pharmacie"</t>
  </si>
  <si>
    <t>Commentaires/signifcation</t>
  </si>
  <si>
    <t>ø ?</t>
  </si>
  <si>
    <t>Empreinte forfait de base
(kgCO2eq/hab)</t>
  </si>
  <si>
    <t>Prend la dépense APU + FBCF APU/ISBLSM</t>
  </si>
  <si>
    <t>FBCF restante</t>
  </si>
  <si>
    <t>Prend la dépense+FBCF APU</t>
  </si>
  <si>
    <t>Prend la dépense APU/ménage</t>
  </si>
  <si>
    <t>Prend la dépense APU/ISBLSM/ménage</t>
  </si>
  <si>
    <t>C21 - Pharmacie - 100 %</t>
  </si>
  <si>
    <t>M71 - Architecture et contrôle du bâti - 100 %</t>
  </si>
  <si>
    <t>M72 - R&amp;D Scientifique - 100 %</t>
  </si>
  <si>
    <t>N78 - Activités liées à l'emploi - 100 %</t>
  </si>
  <si>
    <t>O84 - Administration publique et défense - 100 %</t>
  </si>
  <si>
    <t>P85 - Enseignement - 100 %</t>
  </si>
  <si>
    <t>Q87 - Hébergement médico-social - 100 %</t>
  </si>
  <si>
    <t>Q86 - Santé - 100 %</t>
  </si>
  <si>
    <t>Q88 - Actions sociales - 100 %</t>
  </si>
  <si>
    <t>F42 - Génie Civil - 100 %</t>
  </si>
  <si>
    <t>E39 - Dépollution - 100 %</t>
  </si>
  <si>
    <t>E37 - Eaux usées - 100 %</t>
  </si>
  <si>
    <t>E36 - Eau Potable - 100 %</t>
  </si>
  <si>
    <t>E38 - Déchets non pris en compte par modèle NGC - 12 %</t>
  </si>
  <si>
    <t>F43.1 43.99 + 1/3 F43 ? - Travaux divers (pour ouvrages et bâtiments publics) - 54%</t>
  </si>
  <si>
    <t>H52 - Services support aux activités de transport - 87 %</t>
  </si>
  <si>
    <t>H53 - Services postaux - 100 %</t>
  </si>
  <si>
    <t>J61 - Télécommunications - 100 %</t>
  </si>
  <si>
    <t>K64 - Services financiers - 25%</t>
  </si>
  <si>
    <t>K65 - Assurance et caisse de retraite - 100 %</t>
  </si>
  <si>
    <t>M69-70 - Activité juridique et comptable - 100 %</t>
  </si>
  <si>
    <t>N80 - Enquêtes et sécurité - 24 %</t>
  </si>
  <si>
    <t>S94 - Activités associatives - 100 %</t>
  </si>
  <si>
    <t>C30 - Fabrication de véhicules (hors auto) - 50%</t>
  </si>
  <si>
    <t>25 % dépense ménage</t>
  </si>
  <si>
    <t>cf. E51</t>
  </si>
  <si>
    <t>Dépense ménage M69-70  + FBCF ménage M69-70</t>
  </si>
  <si>
    <t>Dépense ménage M71</t>
  </si>
  <si>
    <t>Services marchands</t>
  </si>
  <si>
    <t>Services publics</t>
  </si>
  <si>
    <t>24 % dépense ménage</t>
  </si>
  <si>
    <t>Prend la dépense APU/ISBLSM</t>
  </si>
  <si>
    <t>S96 - Autres services personnels - 12 %</t>
  </si>
  <si>
    <r>
      <rPr>
        <u/>
        <sz val="11"/>
        <color theme="1"/>
        <rFont val="Calibri"/>
        <family val="2"/>
        <scheme val="minor"/>
      </rPr>
      <t>Remarque</t>
    </r>
    <r>
      <rPr>
        <sz val="11"/>
        <color theme="1"/>
        <rFont val="Calibri"/>
        <family val="2"/>
        <scheme val="minor"/>
      </rPr>
      <t xml:space="preserve"> : H52 contient de la FBCF mais le TEF n'en indique pas. Pourquoi ?
</t>
    </r>
  </si>
  <si>
    <t>Services publics maj</t>
  </si>
  <si>
    <t>Services marchands maj</t>
  </si>
  <si>
    <t xml:space="preserve">Services sociétaux maj </t>
  </si>
  <si>
    <t>Champ : France - Ensemble des entreprises marchandes, hors agriculture (mais y compris les exploitations forestières) et hors services financiers et d'assurance (mais y compris auxiliaires de services financiers et d'assurance, sociétés holdings)</t>
  </si>
  <si>
    <t>Source : Insee, Esane 2019</t>
  </si>
  <si>
    <t>Empreinte NGC actuelle (kgCO2eq/hab)</t>
  </si>
  <si>
    <t xml:space="preserve"> -Prendre la dépense ménage qui correspondrait aux travaux de rénovation/entretien du logement ? Mais ne devrait-elle    pas être allouée au poste Logement et non Services Sociétaux ?
- Tandis que la FBCF ménage (théoriquement capté par le test, il s'agit simplement d'un logement neuf) 
correspondrait à la fabrication/livraison du bâti en 2019 ?</t>
  </si>
  <si>
    <t xml:space="preserve"> - Faudrait creuser la structure de la FBCF pour savoir si de la FBCF de SNFEI ne devrait pas être prise en compte (ex : construction de route par des entreprises privées) 
 - Comment discriminer la VS pour coller à la vision services sociétaux (on peut aussi la prendre dans son entierté car ça représente 3kg) </t>
  </si>
  <si>
    <t>une partie de FBCF SNFEI + VS ?</t>
  </si>
  <si>
    <r>
      <rPr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 : le TEF fusionne M69-70 avec M71
 - Prendre la dépense ménage M71 qui correspondrait aux travaux d'archi en lien avec la rénovation/entretien du logement ? 
 - La FBCF ménage M71 serait considérée liée aux travaux d'archi dans le cadre de bâti neufs livrés en 2019 (et donc  théoriquement capté par le test)
*Concernant 69-70 se référrer à "Services marchands"</t>
    </r>
  </si>
  <si>
    <t>Quid de la VS négative sur ce code CPA ? Quelle signification ? Qui plus est pour des activités de recherche</t>
  </si>
  <si>
    <r>
      <rPr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 : le TEF fusionne M69-70 avec M71
 - Prendre la dépense ménages M69-70 qui correspondrait aux recours à des avocats et notaires notamment
 - La FBCF ménage M69-70 serait considérée correspondre à l'enregistrement des bâtis neufs livrés en 2019 (et donc non captés par le test car hors scope des FE ?)
*Concernant M71 se référer à "Services publics"</t>
    </r>
  </si>
  <si>
    <t>Quid de la VS ? Quelle signification ?</t>
  </si>
  <si>
    <t>87 % dépense ménage</t>
  </si>
  <si>
    <t>Remarque : 
- Surrestimation propable du forfait de base car le TEF fusionne C29 et C30 ce qui fait que je considère l'empreinte de ces 2 codes pour estimer la FBCF APU/ISBLSM. Or la FBCF des APU/ISBLSM doit probablement plus porter sur les véhicules hors auto</t>
  </si>
  <si>
    <t xml:space="preserve">Avec 30.4 </t>
  </si>
  <si>
    <t>Sans 30.4</t>
  </si>
  <si>
    <t>FBCF M72</t>
  </si>
  <si>
    <t>FBCF "captée" par NGC / FBCF totale</t>
  </si>
  <si>
    <t>Comparaison FBCF</t>
  </si>
  <si>
    <t>kgCO2eq/pers</t>
  </si>
  <si>
    <t>Empreinte FBCF "non captée"</t>
  </si>
  <si>
    <t>FBCF ménage Construction (F)</t>
  </si>
  <si>
    <t>FBCF ménage juridique/comptable/archi (M69_70 + M71)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</si>
</sst>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"/>
    <numFmt numFmtId="171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7"/>
      <name val="Arial"/>
      <family val="2"/>
    </font>
    <font>
      <sz val="11"/>
      <color rgb="FF000000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ptos Narrow"/>
      <family val="2"/>
    </font>
    <font>
      <i/>
      <sz val="10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00B050"/>
      </left>
      <right/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5">
    <xf numFmtId="0" fontId="0" fillId="0" borderId="0"/>
    <xf numFmtId="0" fontId="5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71" fontId="1" fillId="0" borderId="0" applyFont="0" applyFill="0" applyBorder="0" applyAlignment="0" applyProtection="0"/>
  </cellStyleXfs>
  <cellXfs count="205">
    <xf numFmtId="0" fontId="0" fillId="0" borderId="0" xfId="0"/>
    <xf numFmtId="0" fontId="3" fillId="0" borderId="0" xfId="0" applyFont="1"/>
    <xf numFmtId="0" fontId="2" fillId="0" borderId="0" xfId="0" applyFont="1"/>
    <xf numFmtId="10" fontId="0" fillId="0" borderId="0" xfId="0" applyNumberFormat="1"/>
    <xf numFmtId="0" fontId="0" fillId="0" borderId="4" xfId="1" applyFont="1" applyBorder="1"/>
    <xf numFmtId="0" fontId="0" fillId="0" borderId="10" xfId="1" applyFont="1" applyBorder="1"/>
    <xf numFmtId="0" fontId="7" fillId="0" borderId="8" xfId="1" applyFont="1" applyBorder="1" applyAlignment="1">
      <alignment textRotation="90"/>
    </xf>
    <xf numFmtId="0" fontId="7" fillId="0" borderId="9" xfId="1" applyFont="1" applyBorder="1" applyAlignment="1">
      <alignment textRotation="90"/>
    </xf>
    <xf numFmtId="0" fontId="8" fillId="0" borderId="11" xfId="1" applyFont="1" applyBorder="1" applyAlignment="1">
      <alignment textRotation="90"/>
    </xf>
    <xf numFmtId="0" fontId="7" fillId="0" borderId="7" xfId="1" applyFont="1" applyBorder="1" applyAlignment="1">
      <alignment textRotation="90"/>
    </xf>
    <xf numFmtId="0" fontId="7" fillId="0" borderId="12" xfId="1" applyFont="1" applyBorder="1" applyAlignment="1">
      <alignment textRotation="90"/>
    </xf>
    <xf numFmtId="0" fontId="9" fillId="0" borderId="13" xfId="1" applyFont="1" applyBorder="1"/>
    <xf numFmtId="0" fontId="8" fillId="0" borderId="10" xfId="1" quotePrefix="1" applyFont="1" applyBorder="1"/>
    <xf numFmtId="1" fontId="10" fillId="0" borderId="1" xfId="1" quotePrefix="1" applyNumberFormat="1" applyFont="1" applyBorder="1" applyAlignment="1">
      <alignment horizontal="right"/>
    </xf>
    <xf numFmtId="1" fontId="10" fillId="0" borderId="0" xfId="1" applyNumberFormat="1" applyFont="1" applyAlignment="1">
      <alignment horizontal="right"/>
    </xf>
    <xf numFmtId="1" fontId="8" fillId="0" borderId="10" xfId="1" applyNumberFormat="1" applyFont="1" applyBorder="1" applyAlignment="1">
      <alignment horizontal="right"/>
    </xf>
    <xf numFmtId="1" fontId="10" fillId="0" borderId="1" xfId="1" applyNumberFormat="1" applyFont="1" applyBorder="1" applyAlignment="1">
      <alignment horizontal="right"/>
    </xf>
    <xf numFmtId="1" fontId="10" fillId="0" borderId="2" xfId="1" applyNumberFormat="1" applyFont="1" applyBorder="1" applyAlignment="1">
      <alignment horizontal="right"/>
    </xf>
    <xf numFmtId="1" fontId="10" fillId="0" borderId="3" xfId="1" applyNumberFormat="1" applyFont="1" applyBorder="1" applyAlignment="1">
      <alignment horizontal="right"/>
    </xf>
    <xf numFmtId="1" fontId="10" fillId="0" borderId="10" xfId="1" applyNumberFormat="1" applyFont="1" applyBorder="1" applyAlignment="1">
      <alignment horizontal="right"/>
    </xf>
    <xf numFmtId="3" fontId="8" fillId="0" borderId="10" xfId="1" applyNumberFormat="1" applyFont="1" applyBorder="1" applyAlignment="1">
      <alignment horizontal="right"/>
    </xf>
    <xf numFmtId="0" fontId="8" fillId="0" borderId="13" xfId="1" quotePrefix="1" applyFont="1" applyBorder="1"/>
    <xf numFmtId="1" fontId="8" fillId="0" borderId="13" xfId="1" applyNumberFormat="1" applyFont="1" applyBorder="1" applyAlignment="1">
      <alignment horizontal="right"/>
    </xf>
    <xf numFmtId="1" fontId="10" fillId="0" borderId="14" xfId="1" applyNumberFormat="1" applyFont="1" applyBorder="1" applyAlignment="1">
      <alignment horizontal="right"/>
    </xf>
    <xf numFmtId="1" fontId="10" fillId="0" borderId="15" xfId="1" applyNumberFormat="1" applyFont="1" applyBorder="1" applyAlignment="1">
      <alignment horizontal="right"/>
    </xf>
    <xf numFmtId="1" fontId="10" fillId="0" borderId="13" xfId="1" applyNumberFormat="1" applyFont="1" applyBorder="1" applyAlignment="1">
      <alignment horizontal="right"/>
    </xf>
    <xf numFmtId="3" fontId="8" fillId="0" borderId="13" xfId="1" applyNumberFormat="1" applyFont="1" applyBorder="1" applyAlignment="1">
      <alignment horizontal="right"/>
    </xf>
    <xf numFmtId="0" fontId="9" fillId="0" borderId="12" xfId="1" applyFont="1" applyBorder="1"/>
    <xf numFmtId="0" fontId="8" fillId="0" borderId="12" xfId="1" quotePrefix="1" applyFont="1" applyBorder="1"/>
    <xf numFmtId="1" fontId="10" fillId="0" borderId="5" xfId="1" applyNumberFormat="1" applyFont="1" applyBorder="1" applyAlignment="1">
      <alignment horizontal="right"/>
    </xf>
    <xf numFmtId="1" fontId="8" fillId="0" borderId="12" xfId="1" applyNumberFormat="1" applyFont="1" applyBorder="1" applyAlignment="1">
      <alignment horizontal="right"/>
    </xf>
    <xf numFmtId="1" fontId="10" fillId="0" borderId="12" xfId="1" applyNumberFormat="1" applyFont="1" applyBorder="1" applyAlignment="1">
      <alignment horizontal="right"/>
    </xf>
    <xf numFmtId="3" fontId="8" fillId="0" borderId="12" xfId="1" applyNumberFormat="1" applyFont="1" applyBorder="1" applyAlignment="1">
      <alignment horizontal="right"/>
    </xf>
    <xf numFmtId="2" fontId="0" fillId="0" borderId="0" xfId="0" applyNumberFormat="1" applyAlignment="1">
      <alignment horizontal="left" vertical="top" wrapText="1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11" fillId="0" borderId="0" xfId="0" applyFont="1"/>
    <xf numFmtId="0" fontId="0" fillId="0" borderId="11" xfId="0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12" xfId="0" applyBorder="1"/>
    <xf numFmtId="0" fontId="0" fillId="0" borderId="2" xfId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4" fillId="0" borderId="0" xfId="3"/>
    <xf numFmtId="0" fontId="0" fillId="0" borderId="1" xfId="1" applyFont="1" applyBorder="1"/>
    <xf numFmtId="1" fontId="8" fillId="0" borderId="5" xfId="1" applyNumberFormat="1" applyFont="1" applyBorder="1" applyAlignment="1">
      <alignment horizontal="right"/>
    </xf>
    <xf numFmtId="10" fontId="10" fillId="0" borderId="1" xfId="1" applyNumberFormat="1" applyFont="1" applyBorder="1" applyAlignment="1">
      <alignment horizontal="right"/>
    </xf>
    <xf numFmtId="10" fontId="10" fillId="0" borderId="2" xfId="1" applyNumberFormat="1" applyFont="1" applyBorder="1" applyAlignment="1">
      <alignment horizontal="right"/>
    </xf>
    <xf numFmtId="10" fontId="10" fillId="0" borderId="3" xfId="1" applyNumberFormat="1" applyFont="1" applyBorder="1" applyAlignment="1">
      <alignment horizontal="right"/>
    </xf>
    <xf numFmtId="10" fontId="10" fillId="0" borderId="14" xfId="1" applyNumberFormat="1" applyFont="1" applyBorder="1" applyAlignment="1">
      <alignment horizontal="right"/>
    </xf>
    <xf numFmtId="10" fontId="10" fillId="0" borderId="0" xfId="1" applyNumberFormat="1" applyFont="1" applyAlignment="1">
      <alignment horizontal="right"/>
    </xf>
    <xf numFmtId="10" fontId="10" fillId="0" borderId="15" xfId="1" applyNumberFormat="1" applyFont="1" applyBorder="1" applyAlignment="1">
      <alignment horizontal="right"/>
    </xf>
    <xf numFmtId="9" fontId="0" fillId="0" borderId="0" xfId="0" applyNumberFormat="1"/>
    <xf numFmtId="10" fontId="8" fillId="0" borderId="7" xfId="1" applyNumberFormat="1" applyFont="1" applyBorder="1" applyAlignment="1">
      <alignment horizontal="right"/>
    </xf>
    <xf numFmtId="10" fontId="8" fillId="0" borderId="8" xfId="1" applyNumberFormat="1" applyFont="1" applyBorder="1" applyAlignment="1">
      <alignment horizontal="right"/>
    </xf>
    <xf numFmtId="10" fontId="8" fillId="0" borderId="9" xfId="1" applyNumberFormat="1" applyFont="1" applyBorder="1" applyAlignment="1">
      <alignment horizontal="right"/>
    </xf>
    <xf numFmtId="1" fontId="15" fillId="0" borderId="6" xfId="0" applyNumberFormat="1" applyFont="1" applyBorder="1"/>
    <xf numFmtId="0" fontId="0" fillId="0" borderId="1" xfId="0" applyBorder="1"/>
    <xf numFmtId="1" fontId="0" fillId="0" borderId="3" xfId="0" applyNumberFormat="1" applyBorder="1"/>
    <xf numFmtId="0" fontId="2" fillId="0" borderId="4" xfId="0" applyFont="1" applyBorder="1"/>
    <xf numFmtId="1" fontId="2" fillId="0" borderId="6" xfId="0" applyNumberFormat="1" applyFont="1" applyBorder="1"/>
    <xf numFmtId="1" fontId="13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left"/>
    </xf>
    <xf numFmtId="9" fontId="13" fillId="0" borderId="0" xfId="0" applyNumberFormat="1" applyFont="1" applyAlignment="1">
      <alignment horizontal="right"/>
    </xf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1" fontId="2" fillId="0" borderId="0" xfId="0" applyNumberFormat="1" applyFont="1"/>
    <xf numFmtId="1" fontId="16" fillId="0" borderId="0" xfId="0" applyNumberFormat="1" applyFont="1"/>
    <xf numFmtId="1" fontId="6" fillId="0" borderId="10" xfId="0" applyNumberFormat="1" applyFont="1" applyBorder="1"/>
    <xf numFmtId="1" fontId="17" fillId="0" borderId="6" xfId="0" applyNumberFormat="1" applyFont="1" applyBorder="1"/>
    <xf numFmtId="1" fontId="17" fillId="0" borderId="12" xfId="0" applyNumberFormat="1" applyFont="1" applyBorder="1"/>
    <xf numFmtId="1" fontId="18" fillId="0" borderId="12" xfId="0" applyNumberFormat="1" applyFont="1" applyBorder="1"/>
    <xf numFmtId="1" fontId="0" fillId="0" borderId="10" xfId="0" applyNumberFormat="1" applyBorder="1"/>
    <xf numFmtId="1" fontId="6" fillId="0" borderId="13" xfId="0" applyNumberFormat="1" applyFont="1" applyBorder="1"/>
    <xf numFmtId="1" fontId="6" fillId="0" borderId="13" xfId="0" applyNumberFormat="1" applyFont="1" applyBorder="1" applyAlignment="1">
      <alignment vertical="center"/>
    </xf>
    <xf numFmtId="1" fontId="17" fillId="0" borderId="10" xfId="0" applyNumberFormat="1" applyFont="1" applyBorder="1"/>
    <xf numFmtId="1" fontId="17" fillId="0" borderId="15" xfId="0" applyNumberFormat="1" applyFont="1" applyBorder="1" applyAlignment="1">
      <alignment vertical="center"/>
    </xf>
    <xf numFmtId="1" fontId="17" fillId="0" borderId="13" xfId="0" applyNumberFormat="1" applyFont="1" applyBorder="1" applyAlignment="1">
      <alignment vertical="center"/>
    </xf>
    <xf numFmtId="1" fontId="18" fillId="0" borderId="0" xfId="0" applyNumberFormat="1" applyFont="1"/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2" fontId="18" fillId="0" borderId="11" xfId="0" applyNumberFormat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0" fillId="0" borderId="5" xfId="1" applyFont="1" applyBorder="1" applyAlignment="1">
      <alignment horizontal="center"/>
    </xf>
    <xf numFmtId="0" fontId="0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0" fillId="0" borderId="8" xfId="1" applyFont="1" applyBorder="1" applyAlignment="1">
      <alignment horizontal="center"/>
    </xf>
    <xf numFmtId="0" fontId="0" fillId="0" borderId="9" xfId="1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4" fillId="0" borderId="0" xfId="0" applyNumberFormat="1" applyFont="1"/>
    <xf numFmtId="49" fontId="0" fillId="0" borderId="0" xfId="0" applyNumberFormat="1"/>
    <xf numFmtId="49" fontId="20" fillId="0" borderId="0" xfId="0" applyNumberFormat="1" applyFont="1"/>
    <xf numFmtId="0" fontId="5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/>
    <xf numFmtId="0" fontId="0" fillId="0" borderId="20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2" fontId="15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6" fillId="0" borderId="10" xfId="0" applyNumberFormat="1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" fontId="0" fillId="0" borderId="10" xfId="0" applyNumberFormat="1" applyBorder="1" applyAlignment="1">
      <alignment vertical="center"/>
    </xf>
    <xf numFmtId="1" fontId="0" fillId="0" borderId="13" xfId="0" applyNumberFormat="1" applyBorder="1" applyAlignment="1">
      <alignment vertical="center"/>
    </xf>
    <xf numFmtId="1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6" fillId="0" borderId="15" xfId="0" applyNumberFormat="1" applyFont="1" applyBorder="1" applyAlignment="1">
      <alignment vertical="center"/>
    </xf>
    <xf numFmtId="1" fontId="6" fillId="0" borderId="6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0" xfId="0" applyNumberFormat="1" applyBorder="1"/>
    <xf numFmtId="0" fontId="0" fillId="0" borderId="14" xfId="0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7" xfId="0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2" fontId="6" fillId="0" borderId="10" xfId="0" applyNumberFormat="1" applyFont="1" applyBorder="1" applyAlignment="1">
      <alignment vertical="center"/>
    </xf>
    <xf numFmtId="2" fontId="6" fillId="0" borderId="13" xfId="0" applyNumberFormat="1" applyFont="1" applyBorder="1" applyAlignment="1">
      <alignment vertical="center"/>
    </xf>
    <xf numFmtId="2" fontId="6" fillId="0" borderId="12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2" fontId="0" fillId="0" borderId="14" xfId="0" applyNumberFormat="1" applyBorder="1" applyAlignment="1">
      <alignment vertical="center"/>
    </xf>
    <xf numFmtId="2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6" fillId="0" borderId="2" xfId="0" applyNumberFormat="1" applyFont="1" applyBorder="1" applyAlignment="1">
      <alignment vertical="center"/>
    </xf>
    <xf numFmtId="1" fontId="6" fillId="0" borderId="0" xfId="0" applyNumberFormat="1" applyFont="1" applyBorder="1" applyAlignment="1">
      <alignment vertical="center"/>
    </xf>
    <xf numFmtId="1" fontId="0" fillId="0" borderId="3" xfId="0" applyNumberFormat="1" applyBorder="1" applyAlignment="1">
      <alignment vertical="center"/>
    </xf>
    <xf numFmtId="1" fontId="0" fillId="0" borderId="15" xfId="0" applyNumberFormat="1" applyBorder="1" applyAlignment="1">
      <alignment vertical="center"/>
    </xf>
    <xf numFmtId="0" fontId="2" fillId="0" borderId="7" xfId="0" applyFont="1" applyBorder="1"/>
    <xf numFmtId="1" fontId="2" fillId="0" borderId="9" xfId="0" applyNumberFormat="1" applyFont="1" applyBorder="1"/>
    <xf numFmtId="0" fontId="0" fillId="0" borderId="7" xfId="0" applyBorder="1"/>
    <xf numFmtId="0" fontId="2" fillId="0" borderId="8" xfId="0" applyFont="1" applyBorder="1" applyAlignment="1">
      <alignment horizontal="right"/>
    </xf>
    <xf numFmtId="1" fontId="2" fillId="0" borderId="9" xfId="0" applyNumberFormat="1" applyFont="1" applyBorder="1" applyAlignment="1"/>
    <xf numFmtId="0" fontId="0" fillId="0" borderId="7" xfId="0" applyBorder="1" applyAlignment="1">
      <alignment horizontal="left"/>
    </xf>
    <xf numFmtId="165" fontId="6" fillId="0" borderId="13" xfId="0" applyNumberFormat="1" applyFont="1" applyBorder="1" applyAlignment="1">
      <alignment vertical="center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1" fontId="0" fillId="0" borderId="15" xfId="0" applyNumberFormat="1" applyBorder="1"/>
    <xf numFmtId="0" fontId="0" fillId="0" borderId="0" xfId="0"/>
    <xf numFmtId="0" fontId="0" fillId="0" borderId="1" xfId="0" applyBorder="1"/>
    <xf numFmtId="1" fontId="0" fillId="0" borderId="3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0" fillId="0" borderId="15" xfId="0" applyNumberFormat="1" applyBorder="1" applyAlignment="1">
      <alignment vertical="center"/>
    </xf>
    <xf numFmtId="1" fontId="13" fillId="0" borderId="0" xfId="0" applyNumberFormat="1" applyFont="1"/>
    <xf numFmtId="9" fontId="0" fillId="0" borderId="15" xfId="0" applyNumberFormat="1" applyBorder="1"/>
    <xf numFmtId="1" fontId="13" fillId="0" borderId="4" xfId="0" applyNumberFormat="1" applyFont="1" applyBorder="1" applyAlignment="1">
      <alignment horizontal="right"/>
    </xf>
    <xf numFmtId="1" fontId="13" fillId="0" borderId="6" xfId="0" applyNumberFormat="1" applyFont="1" applyBorder="1"/>
    <xf numFmtId="9" fontId="13" fillId="0" borderId="6" xfId="0" applyNumberFormat="1" applyFont="1" applyBorder="1"/>
    <xf numFmtId="0" fontId="0" fillId="0" borderId="14" xfId="0" applyBorder="1" applyAlignment="1">
      <alignment wrapText="1"/>
    </xf>
    <xf numFmtId="1" fontId="13" fillId="0" borderId="14" xfId="0" applyNumberFormat="1" applyFont="1" applyBorder="1" applyAlignment="1">
      <alignment horizontal="left" vertical="center"/>
    </xf>
  </cellXfs>
  <cellStyles count="5">
    <cellStyle name="Lien hypertexte" xfId="3" builtinId="8"/>
    <cellStyle name="Milliers 2" xfId="2" xr:uid="{F4A01B12-3126-46AB-A3B5-EB555499081B}"/>
    <cellStyle name="Milliers 2 2" xfId="4" xr:uid="{88C8CF64-0A78-4C86-8C84-9A127E7FDDBB}"/>
    <cellStyle name="Motif" xfId="1" xr:uid="{92308B7A-BEAA-40C4-B46B-5E858C2B025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277458</xdr:colOff>
      <xdr:row>49</xdr:row>
      <xdr:rowOff>282388</xdr:rowOff>
    </xdr:from>
    <xdr:to>
      <xdr:col>25</xdr:col>
      <xdr:colOff>399869</xdr:colOff>
      <xdr:row>56</xdr:row>
      <xdr:rowOff>585229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40334C2-C664-674C-3E66-1324F568F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49670" y="17763564"/>
          <a:ext cx="5644670" cy="3198441"/>
        </a:xfrm>
        <a:prstGeom prst="rect">
          <a:avLst/>
        </a:prstGeom>
        <a:ln w="57150">
          <a:solidFill>
            <a:srgbClr val="7030A0"/>
          </a:solidFill>
        </a:ln>
      </xdr:spPr>
    </xdr:pic>
    <xdr:clientData/>
  </xdr:twoCellAnchor>
  <xdr:twoCellAnchor editAs="oneCell">
    <xdr:from>
      <xdr:col>18</xdr:col>
      <xdr:colOff>269393</xdr:colOff>
      <xdr:row>30</xdr:row>
      <xdr:rowOff>260873</xdr:rowOff>
    </xdr:from>
    <xdr:to>
      <xdr:col>25</xdr:col>
      <xdr:colOff>367552</xdr:colOff>
      <xdr:row>38</xdr:row>
      <xdr:rowOff>1418996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E5654A8-26A5-4F84-B398-B27AED5F2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41605" y="9888967"/>
          <a:ext cx="5620418" cy="4618499"/>
        </a:xfrm>
        <a:prstGeom prst="rect">
          <a:avLst/>
        </a:prstGeom>
        <a:ln w="57150">
          <a:solidFill>
            <a:srgbClr val="00B050"/>
          </a:solidFill>
        </a:ln>
      </xdr:spPr>
    </xdr:pic>
    <xdr:clientData/>
  </xdr:twoCellAnchor>
  <xdr:twoCellAnchor>
    <xdr:from>
      <xdr:col>14</xdr:col>
      <xdr:colOff>690283</xdr:colOff>
      <xdr:row>49</xdr:row>
      <xdr:rowOff>215153</xdr:rowOff>
    </xdr:from>
    <xdr:to>
      <xdr:col>18</xdr:col>
      <xdr:colOff>107576</xdr:colOff>
      <xdr:row>49</xdr:row>
      <xdr:rowOff>340659</xdr:rowOff>
    </xdr:to>
    <xdr:sp macro="" textlink="">
      <xdr:nvSpPr>
        <xdr:cNvPr id="2" name="Flèche : droite 1">
          <a:extLst>
            <a:ext uri="{FF2B5EF4-FFF2-40B4-BE49-F238E27FC236}">
              <a16:creationId xmlns:a16="http://schemas.microsoft.com/office/drawing/2014/main" id="{76B0FF08-B9FE-62FF-6860-E139B9F202DA}"/>
            </a:ext>
          </a:extLst>
        </xdr:cNvPr>
        <xdr:cNvSpPr/>
      </xdr:nvSpPr>
      <xdr:spPr>
        <a:xfrm>
          <a:off x="15006918" y="17696329"/>
          <a:ext cx="2572870" cy="125506"/>
        </a:xfrm>
        <a:prstGeom prst="rightArrow">
          <a:avLst/>
        </a:prstGeom>
        <a:solidFill>
          <a:srgbClr val="7030A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708213</xdr:colOff>
      <xdr:row>30</xdr:row>
      <xdr:rowOff>224117</xdr:rowOff>
    </xdr:from>
    <xdr:to>
      <xdr:col>18</xdr:col>
      <xdr:colOff>125506</xdr:colOff>
      <xdr:row>30</xdr:row>
      <xdr:rowOff>349623</xdr:rowOff>
    </xdr:to>
    <xdr:sp macro="" textlink="">
      <xdr:nvSpPr>
        <xdr:cNvPr id="3" name="Flèche : droite 2">
          <a:extLst>
            <a:ext uri="{FF2B5EF4-FFF2-40B4-BE49-F238E27FC236}">
              <a16:creationId xmlns:a16="http://schemas.microsoft.com/office/drawing/2014/main" id="{DF2A2C79-EB1A-41BC-8C90-46348F49C168}"/>
            </a:ext>
          </a:extLst>
        </xdr:cNvPr>
        <xdr:cNvSpPr/>
      </xdr:nvSpPr>
      <xdr:spPr>
        <a:xfrm>
          <a:off x="15024848" y="9852211"/>
          <a:ext cx="2572870" cy="125506"/>
        </a:xfrm>
        <a:prstGeom prst="rightArrow">
          <a:avLst/>
        </a:prstGeom>
        <a:solidFill>
          <a:srgbClr val="00B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see.fr/fr/statistiques/5225246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nsee.fr/fr/statistiques/52252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600A9-AAAA-450D-8B95-63F3C60E4E09}">
  <dimension ref="A1:B5"/>
  <sheetViews>
    <sheetView workbookViewId="0">
      <selection activeCell="B17" sqref="B17"/>
    </sheetView>
  </sheetViews>
  <sheetFormatPr baseColWidth="10" defaultRowHeight="14.4" x14ac:dyDescent="0.3"/>
  <cols>
    <col min="1" max="1" width="29.109375" bestFit="1" customWidth="1"/>
    <col min="2" max="2" width="75.33203125" bestFit="1" customWidth="1"/>
  </cols>
  <sheetData>
    <row r="1" spans="1:2" x14ac:dyDescent="0.3">
      <c r="A1" s="68" t="s">
        <v>259</v>
      </c>
      <c r="B1" s="68" t="s">
        <v>260</v>
      </c>
    </row>
    <row r="2" spans="1:2" x14ac:dyDescent="0.3">
      <c r="A2" s="38" t="s">
        <v>263</v>
      </c>
      <c r="B2" s="38" t="s">
        <v>264</v>
      </c>
    </row>
    <row r="3" spans="1:2" x14ac:dyDescent="0.3">
      <c r="A3" s="38" t="s">
        <v>255</v>
      </c>
      <c r="B3" s="38" t="s">
        <v>265</v>
      </c>
    </row>
    <row r="4" spans="1:2" x14ac:dyDescent="0.3">
      <c r="A4" s="38" t="s">
        <v>256</v>
      </c>
      <c r="B4" s="38" t="s">
        <v>250</v>
      </c>
    </row>
    <row r="5" spans="1:2" x14ac:dyDescent="0.3">
      <c r="A5" s="40" t="s">
        <v>257</v>
      </c>
      <c r="B5" s="40" t="s">
        <v>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7B2D3-A590-48D3-8156-D5C8669DBB3B}">
  <dimension ref="A1:AM44"/>
  <sheetViews>
    <sheetView topLeftCell="G4" zoomScale="85" zoomScaleNormal="85" workbookViewId="0">
      <selection activeCell="AD22" sqref="AD22"/>
    </sheetView>
  </sheetViews>
  <sheetFormatPr baseColWidth="10" defaultRowHeight="14.4" x14ac:dyDescent="0.3"/>
  <cols>
    <col min="1" max="1" width="20.6640625" customWidth="1"/>
    <col min="2" max="2" width="8.44140625" customWidth="1"/>
    <col min="3" max="3" width="8.77734375" customWidth="1"/>
    <col min="4" max="7" width="6.6640625" customWidth="1"/>
    <col min="8" max="8" width="8" customWidth="1"/>
    <col min="9" max="9" width="6.6640625" customWidth="1"/>
    <col min="10" max="10" width="6.109375" bestFit="1" customWidth="1"/>
    <col min="11" max="11" width="6.44140625" customWidth="1"/>
    <col min="12" max="12" width="6.6640625" customWidth="1"/>
    <col min="13" max="13" width="5.6640625" customWidth="1"/>
    <col min="14" max="14" width="7.6640625" customWidth="1"/>
    <col min="15" max="16" width="5.44140625" customWidth="1"/>
    <col min="17" max="18" width="6.6640625" customWidth="1"/>
    <col min="19" max="19" width="7.6640625" customWidth="1"/>
    <col min="20" max="20" width="6.33203125" customWidth="1"/>
    <col min="21" max="21" width="47.6640625" customWidth="1"/>
    <col min="22" max="22" width="8.44140625" customWidth="1"/>
    <col min="23" max="27" width="6.6640625" customWidth="1"/>
    <col min="28" max="28" width="8" customWidth="1"/>
    <col min="29" max="30" width="6.6640625" customWidth="1"/>
    <col min="31" max="31" width="6.44140625" customWidth="1"/>
    <col min="32" max="32" width="6.6640625" customWidth="1"/>
    <col min="33" max="33" width="5.6640625" customWidth="1"/>
    <col min="34" max="34" width="7.6640625" customWidth="1"/>
    <col min="35" max="36" width="5.44140625" customWidth="1"/>
    <col min="37" max="38" width="6.6640625" customWidth="1"/>
    <col min="39" max="39" width="7.6640625" customWidth="1"/>
  </cols>
  <sheetData>
    <row r="1" spans="1:39" x14ac:dyDescent="0.3">
      <c r="A1" s="46"/>
      <c r="B1" s="41"/>
      <c r="C1" s="85" t="s">
        <v>69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6"/>
      <c r="U1" s="41"/>
      <c r="W1" s="85" t="s">
        <v>69</v>
      </c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6"/>
    </row>
    <row r="2" spans="1:39" x14ac:dyDescent="0.3">
      <c r="A2" s="4"/>
      <c r="C2" s="87" t="s">
        <v>261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8"/>
      <c r="U2" s="4"/>
      <c r="W2" s="87" t="s">
        <v>261</v>
      </c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8"/>
    </row>
    <row r="3" spans="1:39" x14ac:dyDescent="0.3">
      <c r="A3" s="89" t="s">
        <v>70</v>
      </c>
      <c r="B3" s="90"/>
      <c r="C3" s="93" t="s">
        <v>71</v>
      </c>
      <c r="D3" s="94"/>
      <c r="E3" s="94"/>
      <c r="F3" s="94"/>
      <c r="G3" s="94"/>
      <c r="H3" s="95"/>
      <c r="I3" s="93" t="s">
        <v>72</v>
      </c>
      <c r="J3" s="96"/>
      <c r="K3" s="96"/>
      <c r="L3" s="96"/>
      <c r="M3" s="96"/>
      <c r="N3" s="97"/>
      <c r="O3" s="5"/>
      <c r="P3" s="5"/>
      <c r="Q3" s="5"/>
      <c r="R3" s="5"/>
      <c r="S3" s="5"/>
      <c r="U3" s="89" t="s">
        <v>70</v>
      </c>
      <c r="V3" s="90"/>
      <c r="W3" s="93" t="s">
        <v>71</v>
      </c>
      <c r="X3" s="94"/>
      <c r="Y3" s="94"/>
      <c r="Z3" s="94"/>
      <c r="AA3" s="94"/>
      <c r="AB3" s="95"/>
      <c r="AC3" s="93" t="s">
        <v>262</v>
      </c>
      <c r="AD3" s="96"/>
      <c r="AE3" s="96"/>
      <c r="AF3" s="96"/>
      <c r="AG3" s="96"/>
      <c r="AH3" s="97"/>
      <c r="AI3" s="5"/>
      <c r="AJ3" s="5"/>
      <c r="AK3" s="5"/>
      <c r="AL3" s="5"/>
      <c r="AM3" s="5"/>
    </row>
    <row r="4" spans="1:39" ht="142.80000000000001" x14ac:dyDescent="0.3">
      <c r="A4" s="91"/>
      <c r="B4" s="92"/>
      <c r="C4" s="6" t="s">
        <v>65</v>
      </c>
      <c r="D4" s="6" t="s">
        <v>73</v>
      </c>
      <c r="E4" s="6" t="s">
        <v>74</v>
      </c>
      <c r="F4" s="6" t="s">
        <v>75</v>
      </c>
      <c r="G4" s="7" t="s">
        <v>76</v>
      </c>
      <c r="H4" s="8" t="s">
        <v>77</v>
      </c>
      <c r="I4" s="9" t="s">
        <v>78</v>
      </c>
      <c r="J4" s="6" t="s">
        <v>79</v>
      </c>
      <c r="K4" s="6" t="s">
        <v>80</v>
      </c>
      <c r="L4" s="6" t="s">
        <v>81</v>
      </c>
      <c r="M4" s="7" t="s">
        <v>76</v>
      </c>
      <c r="N4" s="8" t="s">
        <v>82</v>
      </c>
      <c r="O4" s="10" t="s">
        <v>83</v>
      </c>
      <c r="P4" s="10" t="s">
        <v>66</v>
      </c>
      <c r="Q4" s="10" t="s">
        <v>84</v>
      </c>
      <c r="R4" s="10" t="s">
        <v>85</v>
      </c>
      <c r="S4" s="10" t="s">
        <v>86</v>
      </c>
      <c r="U4" s="91"/>
      <c r="V4" s="92"/>
      <c r="W4" s="6" t="s">
        <v>65</v>
      </c>
      <c r="X4" s="6" t="s">
        <v>73</v>
      </c>
      <c r="Y4" s="6" t="s">
        <v>74</v>
      </c>
      <c r="Z4" s="6" t="s">
        <v>75</v>
      </c>
      <c r="AA4" s="7" t="s">
        <v>76</v>
      </c>
      <c r="AB4" s="8" t="s">
        <v>77</v>
      </c>
      <c r="AC4" s="9" t="s">
        <v>78</v>
      </c>
      <c r="AD4" s="6" t="s">
        <v>79</v>
      </c>
      <c r="AE4" s="6" t="s">
        <v>80</v>
      </c>
      <c r="AF4" s="6" t="s">
        <v>81</v>
      </c>
      <c r="AG4" s="7" t="s">
        <v>76</v>
      </c>
      <c r="AH4" s="8" t="s">
        <v>82</v>
      </c>
      <c r="AI4" s="10" t="s">
        <v>83</v>
      </c>
      <c r="AJ4" s="10" t="s">
        <v>66</v>
      </c>
      <c r="AK4" s="10" t="s">
        <v>84</v>
      </c>
      <c r="AL4" s="10" t="s">
        <v>85</v>
      </c>
      <c r="AM4" s="10" t="s">
        <v>86</v>
      </c>
    </row>
    <row r="5" spans="1:39" x14ac:dyDescent="0.3">
      <c r="A5" s="11" t="s">
        <v>87</v>
      </c>
      <c r="B5" s="12" t="s">
        <v>88</v>
      </c>
      <c r="C5" s="13">
        <v>37961</v>
      </c>
      <c r="D5" s="14"/>
      <c r="E5" s="14"/>
      <c r="F5" s="14"/>
      <c r="G5" s="14"/>
      <c r="H5" s="15">
        <v>37961</v>
      </c>
      <c r="I5" s="16">
        <v>1015</v>
      </c>
      <c r="J5" s="17"/>
      <c r="K5" s="17"/>
      <c r="L5" s="17"/>
      <c r="M5" s="18"/>
      <c r="N5" s="15">
        <v>1015</v>
      </c>
      <c r="O5" s="19"/>
      <c r="P5" s="19">
        <v>3176</v>
      </c>
      <c r="Q5" s="19">
        <v>4191</v>
      </c>
      <c r="R5" s="19">
        <v>16094</v>
      </c>
      <c r="S5" s="20">
        <v>58246</v>
      </c>
      <c r="U5" s="11" t="s">
        <v>87</v>
      </c>
      <c r="V5" s="12" t="s">
        <v>88</v>
      </c>
      <c r="W5" s="13">
        <v>37961</v>
      </c>
      <c r="X5" s="14"/>
      <c r="Y5" s="14"/>
      <c r="Z5" s="14"/>
      <c r="AA5" s="14"/>
      <c r="AB5" s="15">
        <v>37961</v>
      </c>
      <c r="AC5" s="48">
        <f>I5/N5</f>
        <v>1</v>
      </c>
      <c r="AD5" s="49"/>
      <c r="AE5" s="49"/>
      <c r="AF5" s="49"/>
      <c r="AG5" s="50"/>
      <c r="AH5" s="15">
        <v>1015</v>
      </c>
      <c r="AI5" s="19"/>
      <c r="AJ5" s="19">
        <v>3176</v>
      </c>
      <c r="AK5" s="19">
        <v>4191</v>
      </c>
      <c r="AL5" s="19">
        <v>16094</v>
      </c>
      <c r="AM5" s="20">
        <v>58246</v>
      </c>
    </row>
    <row r="6" spans="1:39" x14ac:dyDescent="0.3">
      <c r="A6" s="11" t="s">
        <v>89</v>
      </c>
      <c r="B6" s="21" t="s">
        <v>90</v>
      </c>
      <c r="C6" s="14">
        <v>21</v>
      </c>
      <c r="D6" s="14"/>
      <c r="E6" s="14"/>
      <c r="F6" s="14"/>
      <c r="G6" s="14"/>
      <c r="H6" s="22">
        <v>21</v>
      </c>
      <c r="I6" s="23"/>
      <c r="J6" s="14"/>
      <c r="K6" s="14"/>
      <c r="L6" s="14"/>
      <c r="M6" s="24"/>
      <c r="N6" s="22"/>
      <c r="O6" s="25"/>
      <c r="P6" s="25">
        <v>66</v>
      </c>
      <c r="Q6" s="25">
        <v>66</v>
      </c>
      <c r="R6" s="25">
        <v>3077</v>
      </c>
      <c r="S6" s="26">
        <v>3164</v>
      </c>
      <c r="U6" s="11" t="s">
        <v>89</v>
      </c>
      <c r="V6" s="21" t="s">
        <v>90</v>
      </c>
      <c r="W6" s="14">
        <v>21</v>
      </c>
      <c r="X6" s="14"/>
      <c r="Y6" s="14"/>
      <c r="Z6" s="14"/>
      <c r="AA6" s="14"/>
      <c r="AB6" s="22">
        <v>21</v>
      </c>
      <c r="AC6" s="51"/>
      <c r="AD6" s="52"/>
      <c r="AE6" s="52"/>
      <c r="AF6" s="52"/>
      <c r="AG6" s="53"/>
      <c r="AH6" s="22"/>
      <c r="AI6" s="25"/>
      <c r="AJ6" s="25">
        <v>66</v>
      </c>
      <c r="AK6" s="25">
        <v>66</v>
      </c>
      <c r="AL6" s="25">
        <v>3077</v>
      </c>
      <c r="AM6" s="26">
        <v>3164</v>
      </c>
    </row>
    <row r="7" spans="1:39" x14ac:dyDescent="0.3">
      <c r="A7" s="11" t="s">
        <v>91</v>
      </c>
      <c r="B7" s="21" t="s">
        <v>92</v>
      </c>
      <c r="C7" s="14">
        <v>186144</v>
      </c>
      <c r="D7" s="14"/>
      <c r="E7" s="14">
        <v>382</v>
      </c>
      <c r="F7" s="14">
        <v>382</v>
      </c>
      <c r="G7" s="14"/>
      <c r="H7" s="22">
        <v>186526</v>
      </c>
      <c r="I7" s="23"/>
      <c r="J7" s="14"/>
      <c r="K7" s="14"/>
      <c r="L7" s="14"/>
      <c r="M7" s="24"/>
      <c r="N7" s="22"/>
      <c r="O7" s="25"/>
      <c r="P7" s="25">
        <v>3090</v>
      </c>
      <c r="Q7" s="25">
        <v>3090</v>
      </c>
      <c r="R7" s="25">
        <v>49796</v>
      </c>
      <c r="S7" s="26">
        <v>239412</v>
      </c>
      <c r="U7" s="11" t="s">
        <v>91</v>
      </c>
      <c r="V7" s="21" t="s">
        <v>92</v>
      </c>
      <c r="W7" s="14">
        <v>186144</v>
      </c>
      <c r="X7" s="14"/>
      <c r="Y7" s="14">
        <v>382</v>
      </c>
      <c r="Z7" s="14">
        <v>382</v>
      </c>
      <c r="AA7" s="14"/>
      <c r="AB7" s="22">
        <v>186526</v>
      </c>
      <c r="AC7" s="51"/>
      <c r="AD7" s="52"/>
      <c r="AE7" s="52"/>
      <c r="AF7" s="52"/>
      <c r="AG7" s="53"/>
      <c r="AH7" s="22"/>
      <c r="AI7" s="25"/>
      <c r="AJ7" s="25">
        <v>3090</v>
      </c>
      <c r="AK7" s="25">
        <v>3090</v>
      </c>
      <c r="AL7" s="25">
        <v>49796</v>
      </c>
      <c r="AM7" s="26">
        <v>239412</v>
      </c>
    </row>
    <row r="8" spans="1:39" x14ac:dyDescent="0.3">
      <c r="A8" s="11" t="s">
        <v>93</v>
      </c>
      <c r="B8" s="21" t="s">
        <v>94</v>
      </c>
      <c r="C8" s="14">
        <v>51440</v>
      </c>
      <c r="D8" s="14"/>
      <c r="E8" s="14">
        <v>62</v>
      </c>
      <c r="F8" s="14">
        <v>62</v>
      </c>
      <c r="G8" s="14"/>
      <c r="H8" s="22">
        <v>51502</v>
      </c>
      <c r="I8" s="23"/>
      <c r="J8" s="14"/>
      <c r="K8" s="14"/>
      <c r="L8" s="14"/>
      <c r="M8" s="24"/>
      <c r="N8" s="22"/>
      <c r="O8" s="25"/>
      <c r="P8" s="25">
        <v>659</v>
      </c>
      <c r="Q8" s="25">
        <v>659</v>
      </c>
      <c r="R8" s="25">
        <v>28337</v>
      </c>
      <c r="S8" s="26">
        <v>80498</v>
      </c>
      <c r="U8" s="11" t="s">
        <v>93</v>
      </c>
      <c r="V8" s="21" t="s">
        <v>94</v>
      </c>
      <c r="W8" s="14">
        <v>51440</v>
      </c>
      <c r="X8" s="14"/>
      <c r="Y8" s="14">
        <v>62</v>
      </c>
      <c r="Z8" s="14">
        <v>62</v>
      </c>
      <c r="AA8" s="14"/>
      <c r="AB8" s="22">
        <v>51502</v>
      </c>
      <c r="AC8" s="51"/>
      <c r="AD8" s="52"/>
      <c r="AE8" s="52"/>
      <c r="AF8" s="52"/>
      <c r="AG8" s="53"/>
      <c r="AH8" s="22"/>
      <c r="AI8" s="25"/>
      <c r="AJ8" s="25">
        <v>659</v>
      </c>
      <c r="AK8" s="25">
        <v>659</v>
      </c>
      <c r="AL8" s="25">
        <v>28337</v>
      </c>
      <c r="AM8" s="26">
        <v>80498</v>
      </c>
    </row>
    <row r="9" spans="1:39" x14ac:dyDescent="0.3">
      <c r="A9" s="11" t="s">
        <v>95</v>
      </c>
      <c r="B9" s="21" t="s">
        <v>96</v>
      </c>
      <c r="C9" s="14">
        <v>7052</v>
      </c>
      <c r="D9" s="14"/>
      <c r="E9" s="14"/>
      <c r="F9" s="14"/>
      <c r="G9" s="14"/>
      <c r="H9" s="22">
        <v>7052</v>
      </c>
      <c r="I9" s="23"/>
      <c r="J9" s="14"/>
      <c r="K9" s="14"/>
      <c r="L9" s="14"/>
      <c r="M9" s="24"/>
      <c r="N9" s="22"/>
      <c r="O9" s="25"/>
      <c r="P9" s="25">
        <v>479</v>
      </c>
      <c r="Q9" s="25">
        <v>479</v>
      </c>
      <c r="R9" s="25">
        <v>8843</v>
      </c>
      <c r="S9" s="26">
        <v>16374</v>
      </c>
      <c r="U9" s="11" t="s">
        <v>95</v>
      </c>
      <c r="V9" s="21" t="s">
        <v>96</v>
      </c>
      <c r="W9" s="14">
        <v>7052</v>
      </c>
      <c r="X9" s="14"/>
      <c r="Y9" s="14"/>
      <c r="Z9" s="14"/>
      <c r="AA9" s="14"/>
      <c r="AB9" s="22">
        <v>7052</v>
      </c>
      <c r="AC9" s="51"/>
      <c r="AD9" s="52"/>
      <c r="AE9" s="52"/>
      <c r="AF9" s="52"/>
      <c r="AG9" s="53"/>
      <c r="AH9" s="22"/>
      <c r="AI9" s="25"/>
      <c r="AJ9" s="25">
        <v>479</v>
      </c>
      <c r="AK9" s="25">
        <v>479</v>
      </c>
      <c r="AL9" s="25">
        <v>8843</v>
      </c>
      <c r="AM9" s="26">
        <v>16374</v>
      </c>
    </row>
    <row r="10" spans="1:39" x14ac:dyDescent="0.3">
      <c r="A10" s="11" t="s">
        <v>97</v>
      </c>
      <c r="B10" s="21" t="s">
        <v>98</v>
      </c>
      <c r="C10" s="14">
        <v>49859</v>
      </c>
      <c r="D10" s="14"/>
      <c r="E10" s="14"/>
      <c r="F10" s="14"/>
      <c r="G10" s="14"/>
      <c r="H10" s="22">
        <v>49859</v>
      </c>
      <c r="I10" s="23"/>
      <c r="J10" s="14"/>
      <c r="K10" s="14"/>
      <c r="L10" s="14"/>
      <c r="M10" s="24"/>
      <c r="N10" s="22"/>
      <c r="O10" s="25"/>
      <c r="P10" s="25">
        <v>1201</v>
      </c>
      <c r="Q10" s="25">
        <v>1201</v>
      </c>
      <c r="R10" s="25">
        <v>12586</v>
      </c>
      <c r="S10" s="26">
        <v>63646</v>
      </c>
      <c r="U10" s="11" t="s">
        <v>97</v>
      </c>
      <c r="V10" s="21" t="s">
        <v>98</v>
      </c>
      <c r="W10" s="14">
        <v>49859</v>
      </c>
      <c r="X10" s="14"/>
      <c r="Y10" s="14"/>
      <c r="Z10" s="14"/>
      <c r="AA10" s="14"/>
      <c r="AB10" s="22">
        <v>49859</v>
      </c>
      <c r="AC10" s="51"/>
      <c r="AD10" s="52"/>
      <c r="AE10" s="52"/>
      <c r="AF10" s="52"/>
      <c r="AG10" s="53"/>
      <c r="AH10" s="22"/>
      <c r="AI10" s="25"/>
      <c r="AJ10" s="25">
        <v>1201</v>
      </c>
      <c r="AK10" s="25">
        <v>1201</v>
      </c>
      <c r="AL10" s="25">
        <v>12586</v>
      </c>
      <c r="AM10" s="26">
        <v>63646</v>
      </c>
    </row>
    <row r="11" spans="1:39" x14ac:dyDescent="0.3">
      <c r="A11" s="11" t="s">
        <v>99</v>
      </c>
      <c r="B11" s="21" t="s">
        <v>100</v>
      </c>
      <c r="C11" s="14">
        <v>23575</v>
      </c>
      <c r="D11" s="14"/>
      <c r="E11" s="14">
        <v>377</v>
      </c>
      <c r="F11" s="14">
        <v>377</v>
      </c>
      <c r="G11" s="14"/>
      <c r="H11" s="22">
        <v>23952</v>
      </c>
      <c r="I11" s="23"/>
      <c r="J11" s="14"/>
      <c r="K11" s="14"/>
      <c r="L11" s="14"/>
      <c r="M11" s="24"/>
      <c r="N11" s="22"/>
      <c r="O11" s="25"/>
      <c r="P11" s="25">
        <v>618</v>
      </c>
      <c r="Q11" s="25">
        <v>618</v>
      </c>
      <c r="R11" s="25">
        <v>62864</v>
      </c>
      <c r="S11" s="26">
        <v>87434</v>
      </c>
      <c r="U11" s="11" t="s">
        <v>99</v>
      </c>
      <c r="V11" s="21" t="s">
        <v>100</v>
      </c>
      <c r="W11" s="14">
        <v>23575</v>
      </c>
      <c r="X11" s="14"/>
      <c r="Y11" s="14">
        <v>377</v>
      </c>
      <c r="Z11" s="14">
        <v>377</v>
      </c>
      <c r="AA11" s="14"/>
      <c r="AB11" s="22">
        <v>23952</v>
      </c>
      <c r="AC11" s="51"/>
      <c r="AD11" s="52"/>
      <c r="AE11" s="52"/>
      <c r="AF11" s="52"/>
      <c r="AG11" s="53"/>
      <c r="AH11" s="22"/>
      <c r="AI11" s="25"/>
      <c r="AJ11" s="25">
        <v>618</v>
      </c>
      <c r="AK11" s="25">
        <v>618</v>
      </c>
      <c r="AL11" s="25">
        <v>62864</v>
      </c>
      <c r="AM11" s="26">
        <v>87434</v>
      </c>
    </row>
    <row r="12" spans="1:39" x14ac:dyDescent="0.3">
      <c r="A12" s="11" t="s">
        <v>101</v>
      </c>
      <c r="B12" s="21" t="s">
        <v>102</v>
      </c>
      <c r="C12" s="14">
        <v>13623</v>
      </c>
      <c r="D12" s="14"/>
      <c r="E12" s="14">
        <v>27241</v>
      </c>
      <c r="F12" s="14">
        <v>27241</v>
      </c>
      <c r="G12" s="14"/>
      <c r="H12" s="22">
        <v>40864</v>
      </c>
      <c r="I12" s="23"/>
      <c r="J12" s="14"/>
      <c r="K12" s="14"/>
      <c r="L12" s="14"/>
      <c r="M12" s="24"/>
      <c r="N12" s="22"/>
      <c r="O12" s="25"/>
      <c r="P12" s="25">
        <v>509</v>
      </c>
      <c r="Q12" s="25">
        <v>509</v>
      </c>
      <c r="R12" s="25">
        <v>35562</v>
      </c>
      <c r="S12" s="26">
        <v>76935</v>
      </c>
      <c r="U12" s="11" t="s">
        <v>101</v>
      </c>
      <c r="V12" s="21" t="s">
        <v>102</v>
      </c>
      <c r="W12" s="14">
        <v>13623</v>
      </c>
      <c r="X12" s="14"/>
      <c r="Y12" s="14">
        <v>27241</v>
      </c>
      <c r="Z12" s="14">
        <v>27241</v>
      </c>
      <c r="AA12" s="14"/>
      <c r="AB12" s="22">
        <v>40864</v>
      </c>
      <c r="AC12" s="51"/>
      <c r="AD12" s="52"/>
      <c r="AE12" s="52"/>
      <c r="AF12" s="52"/>
      <c r="AG12" s="53"/>
      <c r="AH12" s="22"/>
      <c r="AI12" s="25"/>
      <c r="AJ12" s="25">
        <v>509</v>
      </c>
      <c r="AK12" s="25">
        <v>509</v>
      </c>
      <c r="AL12" s="25">
        <v>35562</v>
      </c>
      <c r="AM12" s="26">
        <v>76935</v>
      </c>
    </row>
    <row r="13" spans="1:39" x14ac:dyDescent="0.3">
      <c r="A13" s="11" t="s">
        <v>103</v>
      </c>
      <c r="B13" s="21" t="s">
        <v>104</v>
      </c>
      <c r="C13" s="14">
        <v>11277</v>
      </c>
      <c r="D13" s="14"/>
      <c r="E13" s="14"/>
      <c r="F13" s="14"/>
      <c r="G13" s="14"/>
      <c r="H13" s="22">
        <v>11277</v>
      </c>
      <c r="I13" s="23"/>
      <c r="J13" s="14"/>
      <c r="K13" s="14"/>
      <c r="L13" s="14"/>
      <c r="M13" s="24"/>
      <c r="N13" s="22"/>
      <c r="O13" s="25"/>
      <c r="P13" s="25">
        <v>1185</v>
      </c>
      <c r="Q13" s="25">
        <v>1185</v>
      </c>
      <c r="R13" s="25">
        <v>21554</v>
      </c>
      <c r="S13" s="26">
        <v>34016</v>
      </c>
      <c r="U13" s="11" t="s">
        <v>103</v>
      </c>
      <c r="V13" s="21" t="s">
        <v>104</v>
      </c>
      <c r="W13" s="14">
        <v>11277</v>
      </c>
      <c r="X13" s="14"/>
      <c r="Y13" s="14"/>
      <c r="Z13" s="14"/>
      <c r="AA13" s="14"/>
      <c r="AB13" s="22">
        <v>11277</v>
      </c>
      <c r="AC13" s="51"/>
      <c r="AD13" s="52"/>
      <c r="AE13" s="52"/>
      <c r="AF13" s="52"/>
      <c r="AG13" s="53"/>
      <c r="AH13" s="22"/>
      <c r="AI13" s="25"/>
      <c r="AJ13" s="25">
        <v>1185</v>
      </c>
      <c r="AK13" s="25">
        <v>1185</v>
      </c>
      <c r="AL13" s="25">
        <v>21554</v>
      </c>
      <c r="AM13" s="26">
        <v>34016</v>
      </c>
    </row>
    <row r="14" spans="1:39" x14ac:dyDescent="0.3">
      <c r="A14" s="11" t="s">
        <v>105</v>
      </c>
      <c r="B14" s="21" t="s">
        <v>106</v>
      </c>
      <c r="C14" s="14">
        <v>5262</v>
      </c>
      <c r="D14" s="14"/>
      <c r="E14" s="14"/>
      <c r="F14" s="14"/>
      <c r="G14" s="14"/>
      <c r="H14" s="22">
        <v>5262</v>
      </c>
      <c r="I14" s="23">
        <v>5453</v>
      </c>
      <c r="J14" s="14"/>
      <c r="K14" s="14">
        <v>325</v>
      </c>
      <c r="L14" s="14">
        <v>99</v>
      </c>
      <c r="M14" s="24"/>
      <c r="N14" s="22">
        <v>5877</v>
      </c>
      <c r="O14" s="25">
        <v>248</v>
      </c>
      <c r="P14" s="25">
        <v>1157</v>
      </c>
      <c r="Q14" s="25">
        <v>7282</v>
      </c>
      <c r="R14" s="25">
        <v>32470</v>
      </c>
      <c r="S14" s="26">
        <v>45014</v>
      </c>
      <c r="U14" s="11" t="s">
        <v>105</v>
      </c>
      <c r="V14" s="21" t="s">
        <v>106</v>
      </c>
      <c r="W14" s="14">
        <v>5262</v>
      </c>
      <c r="X14" s="14"/>
      <c r="Y14" s="14"/>
      <c r="Z14" s="14"/>
      <c r="AA14" s="14"/>
      <c r="AB14" s="22">
        <v>5262</v>
      </c>
      <c r="AC14" s="51">
        <f>I14/N14</f>
        <v>0.92785434745618511</v>
      </c>
      <c r="AD14" s="52"/>
      <c r="AE14" s="52">
        <f>K14/N14</f>
        <v>5.530032329419772E-2</v>
      </c>
      <c r="AF14" s="52">
        <f>L14/N14</f>
        <v>1.6845329249617153E-2</v>
      </c>
      <c r="AG14" s="53"/>
      <c r="AH14" s="22">
        <v>5877</v>
      </c>
      <c r="AI14" s="25">
        <v>248</v>
      </c>
      <c r="AJ14" s="25">
        <v>1157</v>
      </c>
      <c r="AK14" s="25">
        <v>7282</v>
      </c>
      <c r="AL14" s="25">
        <v>32470</v>
      </c>
      <c r="AM14" s="26">
        <v>45014</v>
      </c>
    </row>
    <row r="15" spans="1:39" x14ac:dyDescent="0.3">
      <c r="A15" s="11" t="s">
        <v>107</v>
      </c>
      <c r="B15" s="21" t="s">
        <v>108</v>
      </c>
      <c r="C15" s="14">
        <v>17234</v>
      </c>
      <c r="D15" s="14"/>
      <c r="E15" s="14">
        <v>287</v>
      </c>
      <c r="F15" s="14">
        <v>287</v>
      </c>
      <c r="G15" s="14"/>
      <c r="H15" s="22">
        <v>17521</v>
      </c>
      <c r="I15" s="23">
        <v>8655</v>
      </c>
      <c r="J15" s="14"/>
      <c r="K15" s="14">
        <v>3425</v>
      </c>
      <c r="L15" s="14">
        <v>970</v>
      </c>
      <c r="M15" s="24">
        <v>735</v>
      </c>
      <c r="N15" s="22">
        <v>13785</v>
      </c>
      <c r="O15" s="25"/>
      <c r="P15" s="25">
        <v>1840</v>
      </c>
      <c r="Q15" s="25">
        <v>15625</v>
      </c>
      <c r="R15" s="25">
        <v>32600</v>
      </c>
      <c r="S15" s="26">
        <v>65746</v>
      </c>
      <c r="U15" s="11" t="s">
        <v>107</v>
      </c>
      <c r="V15" s="21" t="s">
        <v>108</v>
      </c>
      <c r="W15" s="14">
        <v>17234</v>
      </c>
      <c r="X15" s="14"/>
      <c r="Y15" s="14">
        <v>287</v>
      </c>
      <c r="Z15" s="14">
        <v>287</v>
      </c>
      <c r="AA15" s="14"/>
      <c r="AB15" s="22">
        <v>17521</v>
      </c>
      <c r="AC15" s="51">
        <f t="shared" ref="AC15:AC18" si="0">I15/N15</f>
        <v>0.62785636561479874</v>
      </c>
      <c r="AD15" s="52"/>
      <c r="AE15" s="52">
        <f t="shared" ref="AE15:AE44" si="1">K15/N15</f>
        <v>0.24845846935074356</v>
      </c>
      <c r="AF15" s="52">
        <f t="shared" ref="AF15:AF19" si="2">L15/N15</f>
        <v>7.0366340224882112E-2</v>
      </c>
      <c r="AG15" s="53">
        <f>M15/N15</f>
        <v>5.3318824809575623E-2</v>
      </c>
      <c r="AH15" s="22">
        <v>13785</v>
      </c>
      <c r="AI15" s="25"/>
      <c r="AJ15" s="25">
        <v>1840</v>
      </c>
      <c r="AK15" s="25">
        <v>15625</v>
      </c>
      <c r="AL15" s="25">
        <v>32600</v>
      </c>
      <c r="AM15" s="26">
        <v>65746</v>
      </c>
    </row>
    <row r="16" spans="1:39" x14ac:dyDescent="0.3">
      <c r="A16" s="11" t="s">
        <v>109</v>
      </c>
      <c r="B16" s="21" t="s">
        <v>110</v>
      </c>
      <c r="C16" s="14">
        <v>13054</v>
      </c>
      <c r="D16" s="14"/>
      <c r="E16" s="14"/>
      <c r="F16" s="14"/>
      <c r="G16" s="14"/>
      <c r="H16" s="22">
        <v>13054</v>
      </c>
      <c r="I16" s="23">
        <v>3570</v>
      </c>
      <c r="J16" s="14"/>
      <c r="K16" s="14">
        <v>19</v>
      </c>
      <c r="L16" s="14">
        <v>147</v>
      </c>
      <c r="M16" s="24"/>
      <c r="N16" s="22">
        <v>3736</v>
      </c>
      <c r="O16" s="25"/>
      <c r="P16" s="25">
        <v>1631</v>
      </c>
      <c r="Q16" s="25">
        <v>5367</v>
      </c>
      <c r="R16" s="25">
        <v>21399</v>
      </c>
      <c r="S16" s="26">
        <v>39820</v>
      </c>
      <c r="U16" s="11" t="s">
        <v>109</v>
      </c>
      <c r="V16" s="21" t="s">
        <v>110</v>
      </c>
      <c r="W16" s="14">
        <v>13054</v>
      </c>
      <c r="X16" s="14"/>
      <c r="Y16" s="14"/>
      <c r="Z16" s="14"/>
      <c r="AA16" s="14"/>
      <c r="AB16" s="22">
        <v>13054</v>
      </c>
      <c r="AC16" s="51">
        <f t="shared" si="0"/>
        <v>0.95556745182012848</v>
      </c>
      <c r="AD16" s="52"/>
      <c r="AE16" s="52">
        <f>K16/N16</f>
        <v>5.0856531049250538E-3</v>
      </c>
      <c r="AF16" s="52">
        <f t="shared" si="2"/>
        <v>3.9346895074946465E-2</v>
      </c>
      <c r="AG16" s="53"/>
      <c r="AH16" s="22">
        <v>3736</v>
      </c>
      <c r="AI16" s="25"/>
      <c r="AJ16" s="25">
        <v>1631</v>
      </c>
      <c r="AK16" s="25">
        <v>5367</v>
      </c>
      <c r="AL16" s="25">
        <v>21399</v>
      </c>
      <c r="AM16" s="26">
        <v>39820</v>
      </c>
    </row>
    <row r="17" spans="1:39" x14ac:dyDescent="0.3">
      <c r="A17" s="11" t="s">
        <v>111</v>
      </c>
      <c r="B17" s="21" t="s">
        <v>112</v>
      </c>
      <c r="C17" s="14">
        <v>1645</v>
      </c>
      <c r="D17" s="14"/>
      <c r="E17" s="14"/>
      <c r="F17" s="14"/>
      <c r="G17" s="14"/>
      <c r="H17" s="22">
        <v>1645</v>
      </c>
      <c r="I17" s="23">
        <v>24886</v>
      </c>
      <c r="J17" s="14"/>
      <c r="K17" s="14">
        <v>894</v>
      </c>
      <c r="L17" s="14">
        <v>689</v>
      </c>
      <c r="M17" s="24">
        <v>190</v>
      </c>
      <c r="N17" s="22">
        <v>26659</v>
      </c>
      <c r="O17" s="25"/>
      <c r="P17" s="25">
        <v>1065</v>
      </c>
      <c r="Q17" s="25">
        <v>27724</v>
      </c>
      <c r="R17" s="25">
        <v>39331</v>
      </c>
      <c r="S17" s="26">
        <v>68700</v>
      </c>
      <c r="U17" s="11" t="s">
        <v>111</v>
      </c>
      <c r="V17" s="21" t="s">
        <v>112</v>
      </c>
      <c r="W17" s="14">
        <v>1645</v>
      </c>
      <c r="X17" s="14"/>
      <c r="Y17" s="14"/>
      <c r="Z17" s="14"/>
      <c r="AA17" s="14"/>
      <c r="AB17" s="22">
        <v>1645</v>
      </c>
      <c r="AC17" s="51">
        <f t="shared" si="0"/>
        <v>0.93349337934656218</v>
      </c>
      <c r="AD17" s="52"/>
      <c r="AE17" s="52">
        <f t="shared" si="1"/>
        <v>3.3534641209347689E-2</v>
      </c>
      <c r="AF17" s="52">
        <f t="shared" si="2"/>
        <v>2.584493041749503E-2</v>
      </c>
      <c r="AG17" s="53">
        <f t="shared" ref="AG17:AG19" si="3">M17/N17</f>
        <v>7.1270490265951461E-3</v>
      </c>
      <c r="AH17" s="22">
        <v>26659</v>
      </c>
      <c r="AI17" s="25"/>
      <c r="AJ17" s="25">
        <v>1065</v>
      </c>
      <c r="AK17" s="25">
        <v>27724</v>
      </c>
      <c r="AL17" s="25">
        <v>39331</v>
      </c>
      <c r="AM17" s="26">
        <v>68700</v>
      </c>
    </row>
    <row r="18" spans="1:39" x14ac:dyDescent="0.3">
      <c r="A18" s="11" t="s">
        <v>113</v>
      </c>
      <c r="B18" s="21" t="s">
        <v>114</v>
      </c>
      <c r="C18" s="14">
        <v>75340</v>
      </c>
      <c r="D18" s="14"/>
      <c r="E18" s="14">
        <v>170</v>
      </c>
      <c r="F18" s="14">
        <v>170</v>
      </c>
      <c r="G18" s="14"/>
      <c r="H18" s="22">
        <v>75510</v>
      </c>
      <c r="I18" s="23">
        <v>35220</v>
      </c>
      <c r="J18" s="14"/>
      <c r="K18" s="14">
        <v>642</v>
      </c>
      <c r="L18" s="14">
        <v>5238</v>
      </c>
      <c r="M18" s="24">
        <v>460</v>
      </c>
      <c r="N18" s="22">
        <v>41560</v>
      </c>
      <c r="O18" s="25"/>
      <c r="P18" s="25">
        <v>1203</v>
      </c>
      <c r="Q18" s="25">
        <v>42763</v>
      </c>
      <c r="R18" s="25">
        <v>137490</v>
      </c>
      <c r="S18" s="26">
        <v>255763</v>
      </c>
      <c r="U18" s="11" t="s">
        <v>113</v>
      </c>
      <c r="V18" s="21" t="s">
        <v>114</v>
      </c>
      <c r="W18" s="14">
        <v>75340</v>
      </c>
      <c r="X18" s="14"/>
      <c r="Y18" s="14">
        <v>170</v>
      </c>
      <c r="Z18" s="14">
        <v>170</v>
      </c>
      <c r="AA18" s="14"/>
      <c r="AB18" s="22">
        <v>75510</v>
      </c>
      <c r="AC18" s="51">
        <f t="shared" si="0"/>
        <v>0.84744947064485077</v>
      </c>
      <c r="AD18" s="52"/>
      <c r="AE18" s="52">
        <f t="shared" si="1"/>
        <v>1.5447545717035611E-2</v>
      </c>
      <c r="AF18" s="52">
        <f t="shared" si="2"/>
        <v>0.12603464870067371</v>
      </c>
      <c r="AG18" s="53">
        <f t="shared" si="3"/>
        <v>1.1068334937439845E-2</v>
      </c>
      <c r="AH18" s="22">
        <v>41560</v>
      </c>
      <c r="AI18" s="25"/>
      <c r="AJ18" s="25">
        <v>1203</v>
      </c>
      <c r="AK18" s="25">
        <v>42763</v>
      </c>
      <c r="AL18" s="25">
        <v>137490</v>
      </c>
      <c r="AM18" s="26">
        <v>255763</v>
      </c>
    </row>
    <row r="19" spans="1:39" x14ac:dyDescent="0.3">
      <c r="A19" s="11" t="s">
        <v>115</v>
      </c>
      <c r="B19" s="21" t="s">
        <v>116</v>
      </c>
      <c r="C19" s="14">
        <v>43902</v>
      </c>
      <c r="D19" s="14"/>
      <c r="E19" s="14">
        <v>4082</v>
      </c>
      <c r="F19" s="14">
        <v>4082</v>
      </c>
      <c r="G19" s="14"/>
      <c r="H19" s="22">
        <v>47984</v>
      </c>
      <c r="I19" s="23">
        <v>29924</v>
      </c>
      <c r="J19" s="14"/>
      <c r="K19" s="14">
        <v>929</v>
      </c>
      <c r="L19" s="14">
        <v>1812</v>
      </c>
      <c r="M19" s="24">
        <v>416</v>
      </c>
      <c r="N19" s="22">
        <v>33081</v>
      </c>
      <c r="O19" s="25">
        <v>562</v>
      </c>
      <c r="P19" s="25">
        <v>1175</v>
      </c>
      <c r="Q19" s="25">
        <v>34818</v>
      </c>
      <c r="R19" s="25">
        <v>27652</v>
      </c>
      <c r="S19" s="26">
        <v>110454</v>
      </c>
      <c r="U19" s="11" t="s">
        <v>115</v>
      </c>
      <c r="V19" s="21" t="s">
        <v>116</v>
      </c>
      <c r="W19" s="14">
        <v>43902</v>
      </c>
      <c r="X19" s="14"/>
      <c r="Y19" s="14">
        <v>4082</v>
      </c>
      <c r="Z19" s="14">
        <v>4082</v>
      </c>
      <c r="AA19" s="14"/>
      <c r="AB19" s="22">
        <v>47984</v>
      </c>
      <c r="AC19" s="51">
        <f>I19/N19</f>
        <v>0.90456757655451769</v>
      </c>
      <c r="AD19" s="52"/>
      <c r="AE19" s="52">
        <f t="shared" si="1"/>
        <v>2.8082585169734893E-2</v>
      </c>
      <c r="AF19" s="52">
        <f t="shared" si="2"/>
        <v>5.4774644055500137E-2</v>
      </c>
      <c r="AG19" s="53">
        <f t="shared" si="3"/>
        <v>1.2575194220247271E-2</v>
      </c>
      <c r="AH19" s="22">
        <v>33081</v>
      </c>
      <c r="AI19" s="25">
        <v>562</v>
      </c>
      <c r="AJ19" s="25">
        <v>1175</v>
      </c>
      <c r="AK19" s="25">
        <v>34818</v>
      </c>
      <c r="AL19" s="25">
        <v>27652</v>
      </c>
      <c r="AM19" s="26">
        <v>110454</v>
      </c>
    </row>
    <row r="20" spans="1:39" x14ac:dyDescent="0.3">
      <c r="A20" s="11" t="s">
        <v>117</v>
      </c>
      <c r="B20" s="21" t="s">
        <v>118</v>
      </c>
      <c r="C20" s="14">
        <v>43465</v>
      </c>
      <c r="D20" s="14"/>
      <c r="E20" s="14"/>
      <c r="F20" s="14"/>
      <c r="G20" s="14"/>
      <c r="H20" s="22">
        <v>43465</v>
      </c>
      <c r="I20" s="23"/>
      <c r="J20" s="14"/>
      <c r="K20" s="14"/>
      <c r="L20" s="14"/>
      <c r="M20" s="24"/>
      <c r="N20" s="22"/>
      <c r="O20" s="25"/>
      <c r="P20" s="25"/>
      <c r="Q20" s="25"/>
      <c r="R20" s="25">
        <v>2831</v>
      </c>
      <c r="S20" s="26">
        <v>46296</v>
      </c>
      <c r="U20" s="11" t="s">
        <v>117</v>
      </c>
      <c r="V20" s="21" t="s">
        <v>118</v>
      </c>
      <c r="W20" s="14">
        <v>43465</v>
      </c>
      <c r="X20" s="14"/>
      <c r="Y20" s="14"/>
      <c r="Z20" s="14"/>
      <c r="AA20" s="14"/>
      <c r="AB20" s="22">
        <v>43465</v>
      </c>
      <c r="AC20" s="51"/>
      <c r="AD20" s="52"/>
      <c r="AE20" s="52"/>
      <c r="AF20" s="52"/>
      <c r="AG20" s="53"/>
      <c r="AH20" s="22"/>
      <c r="AI20" s="25"/>
      <c r="AJ20" s="25"/>
      <c r="AK20" s="25"/>
      <c r="AL20" s="25">
        <v>2831</v>
      </c>
      <c r="AM20" s="26">
        <v>46296</v>
      </c>
    </row>
    <row r="21" spans="1:39" x14ac:dyDescent="0.3">
      <c r="A21" s="11" t="s">
        <v>119</v>
      </c>
      <c r="B21" s="21" t="s">
        <v>120</v>
      </c>
      <c r="C21" s="14">
        <v>14578</v>
      </c>
      <c r="D21" s="14"/>
      <c r="E21" s="14"/>
      <c r="F21" s="14"/>
      <c r="G21" s="14"/>
      <c r="H21" s="22">
        <v>14578</v>
      </c>
      <c r="I21" s="23"/>
      <c r="J21" s="14"/>
      <c r="K21" s="14"/>
      <c r="L21" s="14"/>
      <c r="M21" s="24"/>
      <c r="N21" s="22"/>
      <c r="O21" s="25"/>
      <c r="P21" s="25"/>
      <c r="Q21" s="25"/>
      <c r="R21" s="25">
        <v>4169</v>
      </c>
      <c r="S21" s="26">
        <v>18747</v>
      </c>
      <c r="U21" s="11" t="s">
        <v>119</v>
      </c>
      <c r="V21" s="21" t="s">
        <v>120</v>
      </c>
      <c r="W21" s="14">
        <v>14578</v>
      </c>
      <c r="X21" s="14"/>
      <c r="Y21" s="14"/>
      <c r="Z21" s="14"/>
      <c r="AA21" s="14"/>
      <c r="AB21" s="22">
        <v>14578</v>
      </c>
      <c r="AC21" s="51"/>
      <c r="AD21" s="52"/>
      <c r="AE21" s="52"/>
      <c r="AF21" s="52"/>
      <c r="AG21" s="53"/>
      <c r="AH21" s="22"/>
      <c r="AI21" s="25"/>
      <c r="AJ21" s="25"/>
      <c r="AK21" s="25"/>
      <c r="AL21" s="25">
        <v>4169</v>
      </c>
      <c r="AM21" s="26">
        <v>18747</v>
      </c>
    </row>
    <row r="22" spans="1:39" x14ac:dyDescent="0.3">
      <c r="A22" s="11" t="s">
        <v>121</v>
      </c>
      <c r="B22" s="21" t="s">
        <v>122</v>
      </c>
      <c r="C22" s="14">
        <v>19949</v>
      </c>
      <c r="D22" s="14"/>
      <c r="E22" s="14"/>
      <c r="F22" s="14"/>
      <c r="G22" s="14"/>
      <c r="H22" s="22">
        <v>19949</v>
      </c>
      <c r="I22" s="23">
        <v>75466</v>
      </c>
      <c r="J22" s="14">
        <v>98697</v>
      </c>
      <c r="K22" s="14">
        <v>11506</v>
      </c>
      <c r="L22" s="14">
        <v>54853</v>
      </c>
      <c r="M22" s="24">
        <v>2756</v>
      </c>
      <c r="N22" s="22">
        <v>243278</v>
      </c>
      <c r="O22" s="25"/>
      <c r="P22" s="25">
        <v>917</v>
      </c>
      <c r="Q22" s="25">
        <v>244195</v>
      </c>
      <c r="R22" s="25"/>
      <c r="S22" s="26">
        <v>264144</v>
      </c>
      <c r="U22" s="11" t="s">
        <v>121</v>
      </c>
      <c r="V22" s="21" t="s">
        <v>122</v>
      </c>
      <c r="W22" s="14">
        <v>19949</v>
      </c>
      <c r="X22" s="14"/>
      <c r="Y22" s="14"/>
      <c r="Z22" s="14"/>
      <c r="AA22" s="14"/>
      <c r="AB22" s="22">
        <v>19949</v>
      </c>
      <c r="AC22" s="51">
        <f>I22/N22</f>
        <v>0.31020478629386955</v>
      </c>
      <c r="AD22" s="52">
        <f>J22/N22</f>
        <v>0.40569636383067931</v>
      </c>
      <c r="AE22" s="52">
        <f>K22/N22</f>
        <v>4.729568641636317E-2</v>
      </c>
      <c r="AF22" s="52">
        <f>L22/N22</f>
        <v>0.22547455996843119</v>
      </c>
      <c r="AG22" s="53">
        <f>M22/N22</f>
        <v>1.1328603490656779E-2</v>
      </c>
      <c r="AH22" s="22">
        <v>243278</v>
      </c>
      <c r="AI22" s="25"/>
      <c r="AJ22" s="25">
        <v>917</v>
      </c>
      <c r="AK22" s="25">
        <v>244195</v>
      </c>
      <c r="AL22" s="25"/>
      <c r="AM22" s="26">
        <v>264144</v>
      </c>
    </row>
    <row r="23" spans="1:39" x14ac:dyDescent="0.3">
      <c r="A23" s="11" t="s">
        <v>123</v>
      </c>
      <c r="B23" s="21" t="s">
        <v>124</v>
      </c>
      <c r="C23" s="14">
        <v>16063</v>
      </c>
      <c r="D23" s="14"/>
      <c r="E23" s="14"/>
      <c r="F23" s="14"/>
      <c r="G23" s="14"/>
      <c r="H23" s="22">
        <v>16063</v>
      </c>
      <c r="I23" s="23"/>
      <c r="J23" s="14"/>
      <c r="K23" s="14"/>
      <c r="L23" s="14"/>
      <c r="M23" s="24"/>
      <c r="N23" s="22"/>
      <c r="O23" s="25"/>
      <c r="P23" s="25"/>
      <c r="Q23" s="25"/>
      <c r="R23" s="25">
        <v>6955</v>
      </c>
      <c r="S23" s="26">
        <v>23018</v>
      </c>
      <c r="U23" s="11" t="s">
        <v>123</v>
      </c>
      <c r="V23" s="21" t="s">
        <v>124</v>
      </c>
      <c r="W23" s="14">
        <v>16063</v>
      </c>
      <c r="X23" s="14"/>
      <c r="Y23" s="14"/>
      <c r="Z23" s="14"/>
      <c r="AA23" s="14"/>
      <c r="AB23" s="22">
        <v>16063</v>
      </c>
      <c r="AC23" s="51"/>
      <c r="AD23" s="52"/>
      <c r="AE23" s="52"/>
      <c r="AF23" s="52"/>
      <c r="AG23" s="53"/>
      <c r="AH23" s="22"/>
      <c r="AI23" s="25"/>
      <c r="AJ23" s="25"/>
      <c r="AK23" s="25"/>
      <c r="AL23" s="25">
        <v>6955</v>
      </c>
      <c r="AM23" s="26">
        <v>23018</v>
      </c>
    </row>
    <row r="24" spans="1:39" x14ac:dyDescent="0.3">
      <c r="A24" s="11" t="s">
        <v>125</v>
      </c>
      <c r="B24" s="21" t="s">
        <v>126</v>
      </c>
      <c r="C24" s="14">
        <v>44622</v>
      </c>
      <c r="D24" s="14"/>
      <c r="E24" s="14">
        <v>3424</v>
      </c>
      <c r="F24" s="14">
        <v>3424</v>
      </c>
      <c r="G24" s="14"/>
      <c r="H24" s="22">
        <v>48046</v>
      </c>
      <c r="I24" s="23"/>
      <c r="J24" s="14"/>
      <c r="K24" s="14"/>
      <c r="L24" s="14"/>
      <c r="M24" s="24"/>
      <c r="N24" s="22"/>
      <c r="O24" s="25"/>
      <c r="P24" s="25"/>
      <c r="Q24" s="25"/>
      <c r="R24" s="25">
        <v>35348</v>
      </c>
      <c r="S24" s="26">
        <v>83394</v>
      </c>
      <c r="U24" s="11" t="s">
        <v>125</v>
      </c>
      <c r="V24" s="21" t="s">
        <v>126</v>
      </c>
      <c r="W24" s="14">
        <v>44622</v>
      </c>
      <c r="X24" s="14"/>
      <c r="Y24" s="14">
        <v>3424</v>
      </c>
      <c r="Z24" s="14">
        <v>3424</v>
      </c>
      <c r="AA24" s="14"/>
      <c r="AB24" s="22">
        <v>48046</v>
      </c>
      <c r="AC24" s="51"/>
      <c r="AD24" s="52"/>
      <c r="AE24" s="52"/>
      <c r="AF24" s="52"/>
      <c r="AG24" s="53"/>
      <c r="AH24" s="22"/>
      <c r="AI24" s="25"/>
      <c r="AJ24" s="25"/>
      <c r="AK24" s="25"/>
      <c r="AL24" s="25">
        <v>35348</v>
      </c>
      <c r="AM24" s="26">
        <v>83394</v>
      </c>
    </row>
    <row r="25" spans="1:39" x14ac:dyDescent="0.3">
      <c r="A25" s="11" t="s">
        <v>127</v>
      </c>
      <c r="B25" s="21" t="s">
        <v>128</v>
      </c>
      <c r="C25" s="14">
        <v>96898</v>
      </c>
      <c r="D25" s="14"/>
      <c r="E25" s="14">
        <v>794</v>
      </c>
      <c r="F25" s="14">
        <v>794</v>
      </c>
      <c r="G25" s="14"/>
      <c r="H25" s="22">
        <v>97692</v>
      </c>
      <c r="I25" s="23"/>
      <c r="J25" s="14"/>
      <c r="K25" s="14"/>
      <c r="L25" s="14"/>
      <c r="M25" s="24"/>
      <c r="N25" s="22"/>
      <c r="O25" s="25"/>
      <c r="P25" s="25"/>
      <c r="Q25" s="25"/>
      <c r="R25" s="25"/>
      <c r="S25" s="26">
        <v>97692</v>
      </c>
      <c r="U25" s="11" t="s">
        <v>127</v>
      </c>
      <c r="V25" s="21" t="s">
        <v>128</v>
      </c>
      <c r="W25" s="14">
        <v>96898</v>
      </c>
      <c r="X25" s="14"/>
      <c r="Y25" s="14">
        <v>794</v>
      </c>
      <c r="Z25" s="14">
        <v>794</v>
      </c>
      <c r="AA25" s="14"/>
      <c r="AB25" s="22">
        <v>97692</v>
      </c>
      <c r="AC25" s="51"/>
      <c r="AD25" s="52"/>
      <c r="AE25" s="52"/>
      <c r="AF25" s="52"/>
      <c r="AG25" s="53"/>
      <c r="AH25" s="22"/>
      <c r="AI25" s="25"/>
      <c r="AJ25" s="25"/>
      <c r="AK25" s="25"/>
      <c r="AL25" s="25"/>
      <c r="AM25" s="26">
        <v>97692</v>
      </c>
    </row>
    <row r="26" spans="1:39" x14ac:dyDescent="0.3">
      <c r="A26" s="11" t="s">
        <v>129</v>
      </c>
      <c r="B26" s="21" t="s">
        <v>130</v>
      </c>
      <c r="C26" s="14">
        <v>15665</v>
      </c>
      <c r="D26" s="14"/>
      <c r="E26" s="14">
        <v>3770</v>
      </c>
      <c r="F26" s="14">
        <v>3770</v>
      </c>
      <c r="G26" s="14"/>
      <c r="H26" s="22">
        <v>19435</v>
      </c>
      <c r="I26" s="23">
        <v>16171</v>
      </c>
      <c r="J26" s="14"/>
      <c r="K26" s="14">
        <v>1501</v>
      </c>
      <c r="L26" s="14">
        <v>950</v>
      </c>
      <c r="M26" s="24"/>
      <c r="N26" s="22">
        <v>18622</v>
      </c>
      <c r="O26" s="25"/>
      <c r="P26" s="25">
        <v>242</v>
      </c>
      <c r="Q26" s="25">
        <v>18864</v>
      </c>
      <c r="R26" s="25">
        <v>5506</v>
      </c>
      <c r="S26" s="26">
        <v>43805</v>
      </c>
      <c r="U26" s="11" t="s">
        <v>129</v>
      </c>
      <c r="V26" s="21" t="s">
        <v>130</v>
      </c>
      <c r="W26" s="14">
        <v>15665</v>
      </c>
      <c r="X26" s="14"/>
      <c r="Y26" s="14">
        <v>3770</v>
      </c>
      <c r="Z26" s="14">
        <v>3770</v>
      </c>
      <c r="AA26" s="14"/>
      <c r="AB26" s="22">
        <v>19435</v>
      </c>
      <c r="AC26" s="51">
        <f t="shared" ref="AC26:AC32" si="4">I26/N26</f>
        <v>0.86838148426592199</v>
      </c>
      <c r="AD26" s="52"/>
      <c r="AE26" s="52">
        <f t="shared" si="1"/>
        <v>8.0603587154977979E-2</v>
      </c>
      <c r="AF26" s="52">
        <f t="shared" ref="AF26" si="5">L26/N26</f>
        <v>5.1014928579099991E-2</v>
      </c>
      <c r="AG26" s="53"/>
      <c r="AH26" s="22">
        <v>18622</v>
      </c>
      <c r="AI26" s="25"/>
      <c r="AJ26" s="25">
        <v>242</v>
      </c>
      <c r="AK26" s="25">
        <v>18864</v>
      </c>
      <c r="AL26" s="25">
        <v>5506</v>
      </c>
      <c r="AM26" s="26">
        <v>43805</v>
      </c>
    </row>
    <row r="27" spans="1:39" x14ac:dyDescent="0.3">
      <c r="A27" s="11" t="s">
        <v>131</v>
      </c>
      <c r="B27" s="21" t="s">
        <v>132</v>
      </c>
      <c r="C27" s="14">
        <v>25772</v>
      </c>
      <c r="D27" s="14"/>
      <c r="E27" s="14"/>
      <c r="F27" s="14"/>
      <c r="G27" s="14"/>
      <c r="H27" s="22">
        <v>25772</v>
      </c>
      <c r="I27" s="23"/>
      <c r="J27" s="14"/>
      <c r="K27" s="14"/>
      <c r="L27" s="14"/>
      <c r="M27" s="24"/>
      <c r="N27" s="22"/>
      <c r="O27" s="25"/>
      <c r="P27" s="25"/>
      <c r="Q27" s="25"/>
      <c r="R27" s="25">
        <v>3429</v>
      </c>
      <c r="S27" s="26">
        <v>29201</v>
      </c>
      <c r="U27" s="11" t="s">
        <v>131</v>
      </c>
      <c r="V27" s="21" t="s">
        <v>132</v>
      </c>
      <c r="W27" s="14">
        <v>25772</v>
      </c>
      <c r="X27" s="14"/>
      <c r="Y27" s="14"/>
      <c r="Z27" s="14"/>
      <c r="AA27" s="14"/>
      <c r="AB27" s="22">
        <v>25772</v>
      </c>
      <c r="AC27" s="51"/>
      <c r="AD27" s="52"/>
      <c r="AE27" s="52"/>
      <c r="AF27" s="52"/>
      <c r="AG27" s="53"/>
      <c r="AH27" s="22"/>
      <c r="AI27" s="25"/>
      <c r="AJ27" s="25"/>
      <c r="AK27" s="25"/>
      <c r="AL27" s="25">
        <v>3429</v>
      </c>
      <c r="AM27" s="26">
        <v>29201</v>
      </c>
    </row>
    <row r="28" spans="1:39" x14ac:dyDescent="0.3">
      <c r="A28" s="11" t="s">
        <v>133</v>
      </c>
      <c r="B28" s="21" t="s">
        <v>134</v>
      </c>
      <c r="C28" s="14">
        <v>1603</v>
      </c>
      <c r="D28" s="14"/>
      <c r="E28" s="14"/>
      <c r="F28" s="14"/>
      <c r="G28" s="14"/>
      <c r="H28" s="22">
        <v>1603</v>
      </c>
      <c r="I28" s="23">
        <v>56969</v>
      </c>
      <c r="J28" s="14"/>
      <c r="K28" s="14">
        <v>6910</v>
      </c>
      <c r="L28" s="14">
        <v>3397</v>
      </c>
      <c r="M28" s="24">
        <v>124</v>
      </c>
      <c r="N28" s="22">
        <v>67400</v>
      </c>
      <c r="O28" s="25"/>
      <c r="P28" s="25">
        <v>175</v>
      </c>
      <c r="Q28" s="25">
        <v>67575</v>
      </c>
      <c r="R28" s="25">
        <v>13292</v>
      </c>
      <c r="S28" s="26">
        <v>82470</v>
      </c>
      <c r="U28" s="11" t="s">
        <v>133</v>
      </c>
      <c r="V28" s="21" t="s">
        <v>134</v>
      </c>
      <c r="W28" s="14">
        <v>1603</v>
      </c>
      <c r="X28" s="14"/>
      <c r="Y28" s="14"/>
      <c r="Z28" s="14"/>
      <c r="AA28" s="14"/>
      <c r="AB28" s="22">
        <v>1603</v>
      </c>
      <c r="AC28" s="51">
        <f t="shared" si="4"/>
        <v>0.84523738872403564</v>
      </c>
      <c r="AD28" s="52"/>
      <c r="AE28" s="52">
        <f t="shared" si="1"/>
        <v>0.10252225519287834</v>
      </c>
      <c r="AF28" s="52">
        <f>L28/N28</f>
        <v>5.0400593471810091E-2</v>
      </c>
      <c r="AG28" s="53">
        <f>M28/N28</f>
        <v>1.8397626112759643E-3</v>
      </c>
      <c r="AH28" s="22">
        <v>67400</v>
      </c>
      <c r="AI28" s="25"/>
      <c r="AJ28" s="25">
        <v>175</v>
      </c>
      <c r="AK28" s="25">
        <v>67575</v>
      </c>
      <c r="AL28" s="25">
        <v>13292</v>
      </c>
      <c r="AM28" s="26">
        <v>82470</v>
      </c>
    </row>
    <row r="29" spans="1:39" x14ac:dyDescent="0.3">
      <c r="A29" s="11" t="s">
        <v>135</v>
      </c>
      <c r="B29" s="21" t="s">
        <v>136</v>
      </c>
      <c r="C29" s="14">
        <v>69731</v>
      </c>
      <c r="D29" s="14"/>
      <c r="E29" s="14"/>
      <c r="F29" s="14"/>
      <c r="G29" s="14"/>
      <c r="H29" s="22">
        <v>69731</v>
      </c>
      <c r="I29" s="23"/>
      <c r="J29" s="14"/>
      <c r="K29" s="14"/>
      <c r="L29" s="14"/>
      <c r="M29" s="24"/>
      <c r="N29" s="22"/>
      <c r="O29" s="25"/>
      <c r="P29" s="25"/>
      <c r="Q29" s="25"/>
      <c r="R29" s="25">
        <v>16626</v>
      </c>
      <c r="S29" s="26">
        <v>86357</v>
      </c>
      <c r="U29" s="11" t="s">
        <v>135</v>
      </c>
      <c r="V29" s="21" t="s">
        <v>136</v>
      </c>
      <c r="W29" s="14">
        <v>69731</v>
      </c>
      <c r="X29" s="14"/>
      <c r="Y29" s="14"/>
      <c r="Z29" s="14"/>
      <c r="AA29" s="14"/>
      <c r="AB29" s="22">
        <v>69731</v>
      </c>
      <c r="AC29" s="51"/>
      <c r="AD29" s="52"/>
      <c r="AE29" s="52"/>
      <c r="AF29" s="52"/>
      <c r="AG29" s="53"/>
      <c r="AH29" s="22"/>
      <c r="AI29" s="25"/>
      <c r="AJ29" s="25"/>
      <c r="AK29" s="25"/>
      <c r="AL29" s="25">
        <v>16626</v>
      </c>
      <c r="AM29" s="26">
        <v>86357</v>
      </c>
    </row>
    <row r="30" spans="1:39" x14ac:dyDescent="0.3">
      <c r="A30" s="11" t="s">
        <v>137</v>
      </c>
      <c r="B30" s="21" t="s">
        <v>138</v>
      </c>
      <c r="C30" s="14">
        <v>244470</v>
      </c>
      <c r="D30" s="14"/>
      <c r="E30" s="14">
        <v>14440</v>
      </c>
      <c r="F30" s="14">
        <v>14440</v>
      </c>
      <c r="G30" s="14"/>
      <c r="H30" s="22">
        <v>258910</v>
      </c>
      <c r="I30" s="23">
        <v>669</v>
      </c>
      <c r="J30" s="14">
        <v>6340</v>
      </c>
      <c r="K30" s="14">
        <v>200</v>
      </c>
      <c r="L30" s="14"/>
      <c r="M30" s="24"/>
      <c r="N30" s="22">
        <v>7209</v>
      </c>
      <c r="O30" s="25"/>
      <c r="P30" s="25"/>
      <c r="Q30" s="25">
        <v>7209</v>
      </c>
      <c r="R30" s="25"/>
      <c r="S30" s="26">
        <v>266119</v>
      </c>
      <c r="U30" s="11" t="s">
        <v>137</v>
      </c>
      <c r="V30" s="21" t="s">
        <v>138</v>
      </c>
      <c r="W30" s="14">
        <v>244470</v>
      </c>
      <c r="X30" s="14"/>
      <c r="Y30" s="14">
        <v>14440</v>
      </c>
      <c r="Z30" s="14">
        <v>14440</v>
      </c>
      <c r="AA30" s="14"/>
      <c r="AB30" s="22">
        <v>258910</v>
      </c>
      <c r="AC30" s="51">
        <f>I30/N30</f>
        <v>9.28006658343737E-2</v>
      </c>
      <c r="AD30" s="52">
        <f>J30/N30</f>
        <v>0.87945623526147876</v>
      </c>
      <c r="AE30" s="52">
        <f>K30/N30</f>
        <v>2.7743098904147594E-2</v>
      </c>
      <c r="AF30" s="52"/>
      <c r="AG30" s="53"/>
      <c r="AH30" s="22">
        <v>7209</v>
      </c>
      <c r="AI30" s="25"/>
      <c r="AJ30" s="25"/>
      <c r="AK30" s="25">
        <v>7209</v>
      </c>
      <c r="AL30" s="25"/>
      <c r="AM30" s="26">
        <v>266119</v>
      </c>
    </row>
    <row r="31" spans="1:39" x14ac:dyDescent="0.3">
      <c r="A31" s="11" t="s">
        <v>139</v>
      </c>
      <c r="B31" s="21" t="s">
        <v>140</v>
      </c>
      <c r="C31" s="14">
        <v>11075</v>
      </c>
      <c r="D31" s="14"/>
      <c r="E31" s="14"/>
      <c r="F31" s="14"/>
      <c r="G31" s="14"/>
      <c r="H31" s="22">
        <v>11075</v>
      </c>
      <c r="I31" s="23">
        <v>24194</v>
      </c>
      <c r="J31" s="14">
        <v>26749</v>
      </c>
      <c r="K31" s="14">
        <v>839</v>
      </c>
      <c r="L31" s="14">
        <v>2080</v>
      </c>
      <c r="M31" s="24">
        <v>321</v>
      </c>
      <c r="N31" s="22">
        <v>54183</v>
      </c>
      <c r="O31" s="25"/>
      <c r="P31" s="25">
        <v>256</v>
      </c>
      <c r="Q31" s="25">
        <v>54439</v>
      </c>
      <c r="R31" s="25">
        <v>31731</v>
      </c>
      <c r="S31" s="26">
        <v>97245</v>
      </c>
      <c r="U31" s="11" t="s">
        <v>139</v>
      </c>
      <c r="V31" s="21" t="s">
        <v>140</v>
      </c>
      <c r="W31" s="14">
        <v>11075</v>
      </c>
      <c r="X31" s="14"/>
      <c r="Y31" s="14"/>
      <c r="Z31" s="14"/>
      <c r="AA31" s="14"/>
      <c r="AB31" s="22">
        <v>11075</v>
      </c>
      <c r="AC31" s="51">
        <f t="shared" si="4"/>
        <v>0.44652381743351238</v>
      </c>
      <c r="AD31" s="52">
        <f>J31/N31</f>
        <v>0.49367882915305539</v>
      </c>
      <c r="AE31" s="52">
        <f t="shared" si="1"/>
        <v>1.5484561578354835E-2</v>
      </c>
      <c r="AF31" s="52">
        <f>L31/N31</f>
        <v>3.8388424413561446E-2</v>
      </c>
      <c r="AG31" s="53">
        <f>M31/N31</f>
        <v>5.9243674215159739E-3</v>
      </c>
      <c r="AH31" s="22">
        <v>54183</v>
      </c>
      <c r="AI31" s="25"/>
      <c r="AJ31" s="25">
        <v>256</v>
      </c>
      <c r="AK31" s="25">
        <v>54439</v>
      </c>
      <c r="AL31" s="25">
        <v>31731</v>
      </c>
      <c r="AM31" s="26">
        <v>97245</v>
      </c>
    </row>
    <row r="32" spans="1:39" x14ac:dyDescent="0.3">
      <c r="A32" s="11" t="s">
        <v>141</v>
      </c>
      <c r="B32" s="21" t="s">
        <v>142</v>
      </c>
      <c r="C32" s="14"/>
      <c r="D32" s="14">
        <v>13091</v>
      </c>
      <c r="E32" s="14"/>
      <c r="F32" s="14">
        <v>13091</v>
      </c>
      <c r="G32" s="14"/>
      <c r="H32" s="22">
        <v>13091</v>
      </c>
      <c r="I32" s="23">
        <v>34914</v>
      </c>
      <c r="J32" s="14"/>
      <c r="K32" s="14"/>
      <c r="L32" s="14">
        <v>18451</v>
      </c>
      <c r="M32" s="24"/>
      <c r="N32" s="22">
        <v>53365</v>
      </c>
      <c r="O32" s="25"/>
      <c r="P32" s="25">
        <v>-66</v>
      </c>
      <c r="Q32" s="25">
        <v>53299</v>
      </c>
      <c r="R32" s="25">
        <v>9305</v>
      </c>
      <c r="S32" s="26">
        <v>75695</v>
      </c>
      <c r="U32" s="11" t="s">
        <v>141</v>
      </c>
      <c r="V32" s="21" t="s">
        <v>142</v>
      </c>
      <c r="W32" s="14"/>
      <c r="X32" s="14">
        <v>13091</v>
      </c>
      <c r="Y32" s="14"/>
      <c r="Z32" s="14">
        <v>13091</v>
      </c>
      <c r="AA32" s="14"/>
      <c r="AB32" s="22">
        <v>13091</v>
      </c>
      <c r="AC32" s="51">
        <f t="shared" si="4"/>
        <v>0.65424903963271808</v>
      </c>
      <c r="AD32" s="52"/>
      <c r="AE32" s="3"/>
      <c r="AF32" s="52">
        <f>L32/N32</f>
        <v>0.34575096036728192</v>
      </c>
      <c r="AG32" s="53"/>
      <c r="AH32" s="22">
        <v>53365</v>
      </c>
      <c r="AI32" s="25"/>
      <c r="AJ32" s="25">
        <v>-66</v>
      </c>
      <c r="AK32" s="25">
        <v>53299</v>
      </c>
      <c r="AL32" s="25">
        <v>9305</v>
      </c>
      <c r="AM32" s="26">
        <v>75695</v>
      </c>
    </row>
    <row r="33" spans="1:39" x14ac:dyDescent="0.3">
      <c r="A33" s="11" t="s">
        <v>143</v>
      </c>
      <c r="B33" s="21" t="s">
        <v>144</v>
      </c>
      <c r="C33" s="14">
        <v>4548</v>
      </c>
      <c r="D33" s="14"/>
      <c r="E33" s="14"/>
      <c r="F33" s="14"/>
      <c r="G33" s="14"/>
      <c r="H33" s="22">
        <v>4548</v>
      </c>
      <c r="I33" s="23"/>
      <c r="J33" s="14"/>
      <c r="K33" s="14"/>
      <c r="L33" s="14"/>
      <c r="M33" s="24"/>
      <c r="N33" s="22"/>
      <c r="O33" s="25"/>
      <c r="P33" s="25">
        <v>182</v>
      </c>
      <c r="Q33" s="25">
        <v>182</v>
      </c>
      <c r="R33" s="25">
        <v>5611</v>
      </c>
      <c r="S33" s="26">
        <v>10341</v>
      </c>
      <c r="U33" s="11" t="s">
        <v>143</v>
      </c>
      <c r="V33" s="21" t="s">
        <v>144</v>
      </c>
      <c r="W33" s="14">
        <v>4548</v>
      </c>
      <c r="X33" s="14"/>
      <c r="Y33" s="14"/>
      <c r="Z33" s="14"/>
      <c r="AA33" s="14"/>
      <c r="AB33" s="22">
        <v>4548</v>
      </c>
      <c r="AC33" s="51"/>
      <c r="AD33" s="52"/>
      <c r="AE33" s="52"/>
      <c r="AF33" s="52"/>
      <c r="AG33" s="53"/>
      <c r="AH33" s="22"/>
      <c r="AI33" s="25"/>
      <c r="AJ33" s="25">
        <v>182</v>
      </c>
      <c r="AK33" s="25">
        <v>182</v>
      </c>
      <c r="AL33" s="25">
        <v>5611</v>
      </c>
      <c r="AM33" s="26">
        <v>10341</v>
      </c>
    </row>
    <row r="34" spans="1:39" x14ac:dyDescent="0.3">
      <c r="A34" s="11" t="s">
        <v>145</v>
      </c>
      <c r="B34" s="21" t="s">
        <v>146</v>
      </c>
      <c r="C34" s="14">
        <v>11060</v>
      </c>
      <c r="D34" s="14"/>
      <c r="E34" s="14">
        <v>1187</v>
      </c>
      <c r="F34" s="14">
        <v>1187</v>
      </c>
      <c r="G34" s="14"/>
      <c r="H34" s="22">
        <v>12247</v>
      </c>
      <c r="I34" s="23"/>
      <c r="J34" s="14"/>
      <c r="K34" s="14"/>
      <c r="L34" s="14"/>
      <c r="M34" s="24"/>
      <c r="N34" s="22"/>
      <c r="O34" s="25"/>
      <c r="P34" s="25">
        <v>17</v>
      </c>
      <c r="Q34" s="25">
        <v>17</v>
      </c>
      <c r="R34" s="25">
        <v>39603</v>
      </c>
      <c r="S34" s="26">
        <v>51867</v>
      </c>
      <c r="U34" s="11" t="s">
        <v>145</v>
      </c>
      <c r="V34" s="21" t="s">
        <v>146</v>
      </c>
      <c r="W34" s="14">
        <v>11060</v>
      </c>
      <c r="X34" s="14"/>
      <c r="Y34" s="14">
        <v>1187</v>
      </c>
      <c r="Z34" s="14">
        <v>1187</v>
      </c>
      <c r="AA34" s="14"/>
      <c r="AB34" s="22">
        <v>12247</v>
      </c>
      <c r="AC34" s="51"/>
      <c r="AD34" s="52"/>
      <c r="AE34" s="52"/>
      <c r="AF34" s="52"/>
      <c r="AG34" s="53"/>
      <c r="AH34" s="22"/>
      <c r="AI34" s="25"/>
      <c r="AJ34" s="25">
        <v>17</v>
      </c>
      <c r="AK34" s="25">
        <v>17</v>
      </c>
      <c r="AL34" s="25">
        <v>39603</v>
      </c>
      <c r="AM34" s="26">
        <v>51867</v>
      </c>
    </row>
    <row r="35" spans="1:39" x14ac:dyDescent="0.3">
      <c r="A35" s="11" t="s">
        <v>147</v>
      </c>
      <c r="B35" s="21" t="s">
        <v>148</v>
      </c>
      <c r="C35" s="14">
        <v>764</v>
      </c>
      <c r="D35" s="14">
        <v>182089</v>
      </c>
      <c r="E35" s="14">
        <v>17437</v>
      </c>
      <c r="F35" s="14">
        <v>199526</v>
      </c>
      <c r="G35" s="14"/>
      <c r="H35" s="22">
        <v>200290</v>
      </c>
      <c r="I35" s="23"/>
      <c r="J35" s="14"/>
      <c r="K35" s="14"/>
      <c r="L35" s="14"/>
      <c r="M35" s="24"/>
      <c r="N35" s="22"/>
      <c r="O35" s="25"/>
      <c r="P35" s="25"/>
      <c r="Q35" s="25"/>
      <c r="R35" s="25"/>
      <c r="S35" s="26">
        <v>200290</v>
      </c>
      <c r="U35" s="11" t="s">
        <v>147</v>
      </c>
      <c r="V35" s="21" t="s">
        <v>148</v>
      </c>
      <c r="W35" s="14">
        <v>764</v>
      </c>
      <c r="X35" s="14">
        <v>182089</v>
      </c>
      <c r="Y35" s="14">
        <v>17437</v>
      </c>
      <c r="Z35" s="14">
        <v>199526</v>
      </c>
      <c r="AA35" s="14"/>
      <c r="AB35" s="22">
        <v>200290</v>
      </c>
      <c r="AC35" s="51"/>
      <c r="AD35" s="52"/>
      <c r="AE35" s="52"/>
      <c r="AF35" s="52"/>
      <c r="AG35" s="53"/>
      <c r="AH35" s="22"/>
      <c r="AI35" s="25"/>
      <c r="AJ35" s="25"/>
      <c r="AK35" s="25"/>
      <c r="AL35" s="25"/>
      <c r="AM35" s="26">
        <v>200290</v>
      </c>
    </row>
    <row r="36" spans="1:39" x14ac:dyDescent="0.3">
      <c r="A36" s="11" t="s">
        <v>149</v>
      </c>
      <c r="B36" s="21" t="s">
        <v>150</v>
      </c>
      <c r="C36" s="14">
        <v>8828</v>
      </c>
      <c r="D36" s="14"/>
      <c r="E36" s="14">
        <v>102360</v>
      </c>
      <c r="F36" s="14">
        <v>102360</v>
      </c>
      <c r="G36" s="14">
        <v>4518</v>
      </c>
      <c r="H36" s="22">
        <v>115706</v>
      </c>
      <c r="I36" s="23"/>
      <c r="J36" s="14"/>
      <c r="K36" s="14"/>
      <c r="L36" s="14"/>
      <c r="M36" s="24"/>
      <c r="N36" s="22"/>
      <c r="O36" s="25"/>
      <c r="P36" s="25"/>
      <c r="Q36" s="25"/>
      <c r="R36" s="25"/>
      <c r="S36" s="26">
        <v>115706</v>
      </c>
      <c r="U36" s="11" t="s">
        <v>149</v>
      </c>
      <c r="V36" s="21" t="s">
        <v>150</v>
      </c>
      <c r="W36" s="14">
        <v>8828</v>
      </c>
      <c r="X36" s="14"/>
      <c r="Y36" s="14">
        <v>102360</v>
      </c>
      <c r="Z36" s="14">
        <v>102360</v>
      </c>
      <c r="AA36" s="14">
        <v>4518</v>
      </c>
      <c r="AB36" s="22">
        <v>115706</v>
      </c>
      <c r="AC36" s="51"/>
      <c r="AD36" s="52"/>
      <c r="AE36" s="52"/>
      <c r="AF36" s="52"/>
      <c r="AG36" s="53"/>
      <c r="AH36" s="22"/>
      <c r="AI36" s="25"/>
      <c r="AJ36" s="25"/>
      <c r="AK36" s="25"/>
      <c r="AL36" s="25"/>
      <c r="AM36" s="26">
        <v>115706</v>
      </c>
    </row>
    <row r="37" spans="1:39" x14ac:dyDescent="0.3">
      <c r="A37" s="11" t="s">
        <v>151</v>
      </c>
      <c r="B37" s="21" t="s">
        <v>152</v>
      </c>
      <c r="C37" s="14">
        <v>30668</v>
      </c>
      <c r="D37" s="14"/>
      <c r="E37" s="14">
        <v>132892</v>
      </c>
      <c r="F37" s="14">
        <v>132892</v>
      </c>
      <c r="G37" s="14"/>
      <c r="H37" s="22">
        <v>163560</v>
      </c>
      <c r="I37" s="23"/>
      <c r="J37" s="14"/>
      <c r="K37" s="14"/>
      <c r="L37" s="14"/>
      <c r="M37" s="24"/>
      <c r="N37" s="22"/>
      <c r="O37" s="25"/>
      <c r="P37" s="25"/>
      <c r="Q37" s="25"/>
      <c r="R37" s="25">
        <v>928</v>
      </c>
      <c r="S37" s="26">
        <v>164488</v>
      </c>
      <c r="U37" s="11" t="s">
        <v>151</v>
      </c>
      <c r="V37" s="21" t="s">
        <v>152</v>
      </c>
      <c r="W37" s="14">
        <v>30668</v>
      </c>
      <c r="X37" s="14"/>
      <c r="Y37" s="14">
        <v>132892</v>
      </c>
      <c r="Z37" s="14">
        <v>132892</v>
      </c>
      <c r="AA37" s="14"/>
      <c r="AB37" s="22">
        <v>163560</v>
      </c>
      <c r="AC37" s="51"/>
      <c r="AD37" s="52"/>
      <c r="AE37" s="52"/>
      <c r="AF37" s="52"/>
      <c r="AG37" s="53"/>
      <c r="AH37" s="22"/>
      <c r="AI37" s="25"/>
      <c r="AJ37" s="25"/>
      <c r="AK37" s="25"/>
      <c r="AL37" s="25">
        <v>928</v>
      </c>
      <c r="AM37" s="26">
        <v>164488</v>
      </c>
    </row>
    <row r="38" spans="1:39" x14ac:dyDescent="0.3">
      <c r="A38" s="11" t="s">
        <v>153</v>
      </c>
      <c r="B38" s="21" t="s">
        <v>154</v>
      </c>
      <c r="C38" s="14">
        <v>25991</v>
      </c>
      <c r="D38" s="14"/>
      <c r="E38" s="14">
        <v>35511</v>
      </c>
      <c r="F38" s="14">
        <v>35511</v>
      </c>
      <c r="G38" s="14">
        <v>25770</v>
      </c>
      <c r="H38" s="22">
        <v>87272</v>
      </c>
      <c r="I38" s="23"/>
      <c r="J38" s="14"/>
      <c r="K38" s="14"/>
      <c r="L38" s="14"/>
      <c r="M38" s="24"/>
      <c r="N38" s="22"/>
      <c r="O38" s="25"/>
      <c r="P38" s="25"/>
      <c r="Q38" s="25"/>
      <c r="R38" s="25"/>
      <c r="S38" s="26">
        <v>87272</v>
      </c>
      <c r="U38" s="11" t="s">
        <v>153</v>
      </c>
      <c r="V38" s="21" t="s">
        <v>154</v>
      </c>
      <c r="W38" s="14">
        <v>25991</v>
      </c>
      <c r="X38" s="14"/>
      <c r="Y38" s="14">
        <v>35511</v>
      </c>
      <c r="Z38" s="14">
        <v>35511</v>
      </c>
      <c r="AA38" s="14">
        <v>25770</v>
      </c>
      <c r="AB38" s="22">
        <v>87272</v>
      </c>
      <c r="AC38" s="51"/>
      <c r="AD38" s="52"/>
      <c r="AE38" s="52"/>
      <c r="AF38" s="52"/>
      <c r="AG38" s="53"/>
      <c r="AH38" s="22"/>
      <c r="AI38" s="25"/>
      <c r="AJ38" s="25"/>
      <c r="AK38" s="25"/>
      <c r="AL38" s="25"/>
      <c r="AM38" s="26">
        <v>87272</v>
      </c>
    </row>
    <row r="39" spans="1:39" x14ac:dyDescent="0.3">
      <c r="A39" s="11" t="s">
        <v>155</v>
      </c>
      <c r="B39" s="21" t="s">
        <v>156</v>
      </c>
      <c r="C39" s="14">
        <v>26342</v>
      </c>
      <c r="D39" s="14"/>
      <c r="E39" s="14">
        <v>19714</v>
      </c>
      <c r="F39" s="14">
        <v>19714</v>
      </c>
      <c r="G39" s="14">
        <v>6717</v>
      </c>
      <c r="H39" s="22">
        <v>52773</v>
      </c>
      <c r="I39" s="23">
        <v>42</v>
      </c>
      <c r="J39" s="14"/>
      <c r="K39" s="14"/>
      <c r="L39" s="14">
        <v>112</v>
      </c>
      <c r="M39" s="24"/>
      <c r="N39" s="22">
        <v>154</v>
      </c>
      <c r="O39" s="25"/>
      <c r="P39" s="25">
        <v>-4</v>
      </c>
      <c r="Q39" s="25">
        <v>150</v>
      </c>
      <c r="R39" s="25">
        <v>1483</v>
      </c>
      <c r="S39" s="26">
        <v>54406</v>
      </c>
      <c r="U39" s="11" t="s">
        <v>155</v>
      </c>
      <c r="V39" s="21" t="s">
        <v>156</v>
      </c>
      <c r="W39" s="14">
        <v>26342</v>
      </c>
      <c r="X39" s="14"/>
      <c r="Y39" s="14">
        <v>19714</v>
      </c>
      <c r="Z39" s="14">
        <v>19714</v>
      </c>
      <c r="AA39" s="14">
        <v>6717</v>
      </c>
      <c r="AB39" s="22">
        <v>52773</v>
      </c>
      <c r="AC39" s="51">
        <f>I39/N39</f>
        <v>0.27272727272727271</v>
      </c>
      <c r="AD39" s="52"/>
      <c r="AE39" s="52"/>
      <c r="AF39" s="52">
        <f t="shared" ref="AF39:AF44" si="6">L39/N39</f>
        <v>0.72727272727272729</v>
      </c>
      <c r="AG39" s="53"/>
      <c r="AH39" s="22">
        <v>154</v>
      </c>
      <c r="AI39" s="25"/>
      <c r="AJ39" s="25">
        <v>-4</v>
      </c>
      <c r="AK39" s="25">
        <v>150</v>
      </c>
      <c r="AL39" s="25">
        <v>1483</v>
      </c>
      <c r="AM39" s="26">
        <v>54406</v>
      </c>
    </row>
    <row r="40" spans="1:39" x14ac:dyDescent="0.3">
      <c r="A40" s="11" t="s">
        <v>157</v>
      </c>
      <c r="B40" s="21" t="s">
        <v>158</v>
      </c>
      <c r="C40" s="14">
        <v>21289</v>
      </c>
      <c r="D40" s="14">
        <v>225</v>
      </c>
      <c r="E40" s="14">
        <v>257</v>
      </c>
      <c r="F40" s="14">
        <v>482</v>
      </c>
      <c r="G40" s="14">
        <v>13067</v>
      </c>
      <c r="H40" s="22">
        <v>34838</v>
      </c>
      <c r="I40" s="23">
        <v>1835</v>
      </c>
      <c r="J40" s="14"/>
      <c r="K40" s="14">
        <v>314</v>
      </c>
      <c r="L40" s="14">
        <v>220</v>
      </c>
      <c r="M40" s="24"/>
      <c r="N40" s="22">
        <v>2369</v>
      </c>
      <c r="O40" s="25"/>
      <c r="P40" s="25">
        <v>45</v>
      </c>
      <c r="Q40" s="25">
        <v>2414</v>
      </c>
      <c r="R40" s="25">
        <v>3825</v>
      </c>
      <c r="S40" s="26">
        <v>41077</v>
      </c>
      <c r="U40" s="11" t="s">
        <v>157</v>
      </c>
      <c r="V40" s="21" t="s">
        <v>158</v>
      </c>
      <c r="W40" s="14">
        <v>21289</v>
      </c>
      <c r="X40" s="14">
        <v>225</v>
      </c>
      <c r="Y40" s="14">
        <v>257</v>
      </c>
      <c r="Z40" s="14">
        <v>482</v>
      </c>
      <c r="AA40" s="14">
        <v>13067</v>
      </c>
      <c r="AB40" s="22">
        <v>34838</v>
      </c>
      <c r="AC40" s="51">
        <f>I40/N40</f>
        <v>0.77458843393837062</v>
      </c>
      <c r="AD40" s="52"/>
      <c r="AE40" s="52">
        <f t="shared" si="1"/>
        <v>0.13254537779653863</v>
      </c>
      <c r="AF40" s="52">
        <f t="shared" si="6"/>
        <v>9.2866188265090757E-2</v>
      </c>
      <c r="AG40" s="53"/>
      <c r="AH40" s="22">
        <v>2369</v>
      </c>
      <c r="AI40" s="25"/>
      <c r="AJ40" s="25">
        <v>45</v>
      </c>
      <c r="AK40" s="25">
        <v>2414</v>
      </c>
      <c r="AL40" s="25">
        <v>3825</v>
      </c>
      <c r="AM40" s="26">
        <v>41077</v>
      </c>
    </row>
    <row r="41" spans="1:39" x14ac:dyDescent="0.3">
      <c r="A41" s="11" t="s">
        <v>159</v>
      </c>
      <c r="B41" s="21" t="s">
        <v>160</v>
      </c>
      <c r="C41" s="14">
        <v>1010</v>
      </c>
      <c r="D41" s="14"/>
      <c r="E41" s="14">
        <v>463</v>
      </c>
      <c r="F41" s="14">
        <v>463</v>
      </c>
      <c r="G41" s="14"/>
      <c r="H41" s="22">
        <v>1473</v>
      </c>
      <c r="I41" s="23"/>
      <c r="J41" s="14"/>
      <c r="K41" s="14"/>
      <c r="L41" s="14"/>
      <c r="M41" s="24"/>
      <c r="N41" s="22"/>
      <c r="O41" s="25"/>
      <c r="P41" s="25"/>
      <c r="Q41" s="25"/>
      <c r="R41" s="25"/>
      <c r="S41" s="26">
        <v>1473</v>
      </c>
      <c r="U41" s="11" t="s">
        <v>159</v>
      </c>
      <c r="V41" s="21" t="s">
        <v>160</v>
      </c>
      <c r="W41" s="14">
        <v>1010</v>
      </c>
      <c r="X41" s="14"/>
      <c r="Y41" s="14">
        <v>463</v>
      </c>
      <c r="Z41" s="14">
        <v>463</v>
      </c>
      <c r="AA41" s="14"/>
      <c r="AB41" s="22">
        <v>1473</v>
      </c>
      <c r="AC41" s="51"/>
      <c r="AD41" s="52"/>
      <c r="AE41" s="52"/>
      <c r="AF41" s="52"/>
      <c r="AG41" s="53"/>
      <c r="AH41" s="22"/>
      <c r="AI41" s="25"/>
      <c r="AJ41" s="25"/>
      <c r="AK41" s="25"/>
      <c r="AL41" s="25"/>
      <c r="AM41" s="26">
        <v>1473</v>
      </c>
    </row>
    <row r="42" spans="1:39" x14ac:dyDescent="0.3">
      <c r="A42" s="11" t="s">
        <v>161</v>
      </c>
      <c r="B42" s="21" t="s">
        <v>162</v>
      </c>
      <c r="C42" s="14">
        <v>-15056</v>
      </c>
      <c r="D42" s="14"/>
      <c r="E42" s="14"/>
      <c r="F42" s="14"/>
      <c r="G42" s="14"/>
      <c r="H42" s="22">
        <v>-15056</v>
      </c>
      <c r="I42" s="23"/>
      <c r="J42" s="14"/>
      <c r="K42" s="14"/>
      <c r="L42" s="14"/>
      <c r="M42" s="24"/>
      <c r="N42" s="22"/>
      <c r="O42" s="25"/>
      <c r="P42" s="25"/>
      <c r="Q42" s="25"/>
      <c r="R42" s="25">
        <v>59802</v>
      </c>
      <c r="S42" s="26">
        <v>44746</v>
      </c>
      <c r="U42" s="11" t="s">
        <v>161</v>
      </c>
      <c r="V42" s="21" t="s">
        <v>162</v>
      </c>
      <c r="W42" s="14">
        <v>-15056</v>
      </c>
      <c r="X42" s="14"/>
      <c r="Y42" s="14"/>
      <c r="Z42" s="14"/>
      <c r="AA42" s="14"/>
      <c r="AB42" s="22">
        <v>-15056</v>
      </c>
      <c r="AC42" s="51"/>
      <c r="AD42" s="52"/>
      <c r="AE42" s="52"/>
      <c r="AF42" s="52"/>
      <c r="AG42" s="53"/>
      <c r="AH42" s="22"/>
      <c r="AI42" s="25"/>
      <c r="AJ42" s="25"/>
      <c r="AK42" s="25"/>
      <c r="AL42" s="25">
        <v>59802</v>
      </c>
      <c r="AM42" s="26">
        <v>44746</v>
      </c>
    </row>
    <row r="43" spans="1:39" x14ac:dyDescent="0.3">
      <c r="A43" s="27" t="s">
        <v>163</v>
      </c>
      <c r="B43" s="28" t="s">
        <v>164</v>
      </c>
      <c r="C43" s="29"/>
      <c r="D43" s="29"/>
      <c r="E43" s="29"/>
      <c r="F43" s="29"/>
      <c r="G43" s="29"/>
      <c r="H43" s="30"/>
      <c r="I43" s="29"/>
      <c r="J43" s="29"/>
      <c r="K43" s="29"/>
      <c r="L43" s="29"/>
      <c r="M43" s="29"/>
      <c r="N43" s="30"/>
      <c r="O43" s="31"/>
      <c r="P43" s="31"/>
      <c r="Q43" s="31"/>
      <c r="R43" s="31"/>
      <c r="S43" s="32"/>
      <c r="U43" s="27" t="s">
        <v>163</v>
      </c>
      <c r="V43" s="28" t="s">
        <v>164</v>
      </c>
      <c r="W43" s="29"/>
      <c r="X43" s="29"/>
      <c r="Y43" s="29"/>
      <c r="Z43" s="29"/>
      <c r="AA43" s="29"/>
      <c r="AB43" s="30"/>
      <c r="AC43" s="51"/>
      <c r="AD43" s="52"/>
      <c r="AE43" s="52"/>
      <c r="AF43" s="52"/>
      <c r="AG43" s="53"/>
      <c r="AH43" s="30"/>
      <c r="AI43" s="31"/>
      <c r="AJ43" s="31"/>
      <c r="AK43" s="31"/>
      <c r="AL43" s="31"/>
      <c r="AM43" s="32"/>
    </row>
    <row r="44" spans="1:39" x14ac:dyDescent="0.3">
      <c r="A44" s="27" t="s">
        <v>165</v>
      </c>
      <c r="B44" s="28" t="s">
        <v>166</v>
      </c>
      <c r="C44" s="47">
        <v>1256724</v>
      </c>
      <c r="D44" s="47">
        <v>195405</v>
      </c>
      <c r="E44" s="47">
        <v>364850</v>
      </c>
      <c r="F44" s="47">
        <v>560255</v>
      </c>
      <c r="G44" s="47">
        <v>50072</v>
      </c>
      <c r="H44" s="30">
        <v>1867051</v>
      </c>
      <c r="I44" s="47">
        <v>318983</v>
      </c>
      <c r="J44" s="47">
        <v>131786</v>
      </c>
      <c r="K44" s="47">
        <v>27504</v>
      </c>
      <c r="L44" s="47">
        <v>89018</v>
      </c>
      <c r="M44" s="47">
        <v>5002</v>
      </c>
      <c r="N44" s="30">
        <v>572293</v>
      </c>
      <c r="O44" s="30">
        <v>810</v>
      </c>
      <c r="P44" s="30">
        <v>20818</v>
      </c>
      <c r="Q44" s="30">
        <v>593921</v>
      </c>
      <c r="R44" s="30">
        <v>770099</v>
      </c>
      <c r="S44" s="32">
        <v>3231071</v>
      </c>
      <c r="U44" s="27" t="s">
        <v>165</v>
      </c>
      <c r="V44" s="28" t="s">
        <v>166</v>
      </c>
      <c r="W44" s="47">
        <v>1256724</v>
      </c>
      <c r="X44" s="47">
        <v>195405</v>
      </c>
      <c r="Y44" s="47">
        <v>364850</v>
      </c>
      <c r="Z44" s="47">
        <v>560255</v>
      </c>
      <c r="AA44" s="47">
        <v>50072</v>
      </c>
      <c r="AB44" s="30">
        <v>1867051</v>
      </c>
      <c r="AC44" s="55">
        <f t="shared" ref="AC44" si="7">I44/N44</f>
        <v>0.55737707782551948</v>
      </c>
      <c r="AD44" s="56">
        <f t="shared" ref="AD44" si="8">J44/N44</f>
        <v>0.2302771482439939</v>
      </c>
      <c r="AE44" s="56">
        <f t="shared" si="1"/>
        <v>4.8059298296501969E-2</v>
      </c>
      <c r="AF44" s="56">
        <f t="shared" si="6"/>
        <v>0.15554619748974738</v>
      </c>
      <c r="AG44" s="57">
        <f t="shared" ref="AG44" si="9">M44/N44</f>
        <v>8.740278144237305E-3</v>
      </c>
      <c r="AH44" s="30">
        <v>572293</v>
      </c>
      <c r="AI44" s="30">
        <v>810</v>
      </c>
      <c r="AJ44" s="30">
        <v>20818</v>
      </c>
      <c r="AK44" s="30">
        <v>593921</v>
      </c>
      <c r="AL44" s="30">
        <v>770099</v>
      </c>
      <c r="AM44" s="32">
        <v>3231071</v>
      </c>
    </row>
  </sheetData>
  <mergeCells count="10">
    <mergeCell ref="C1:S1"/>
    <mergeCell ref="C2:S2"/>
    <mergeCell ref="A3:B4"/>
    <mergeCell ref="C3:H3"/>
    <mergeCell ref="I3:N3"/>
    <mergeCell ref="W1:AM1"/>
    <mergeCell ref="W2:AM2"/>
    <mergeCell ref="U3:V4"/>
    <mergeCell ref="W3:AB3"/>
    <mergeCell ref="AC3:A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4EA95-E691-41E3-9460-604C096E5FBA}">
  <dimension ref="A1:F1659"/>
  <sheetViews>
    <sheetView topLeftCell="A646" workbookViewId="0">
      <selection activeCell="F650" sqref="F650"/>
    </sheetView>
  </sheetViews>
  <sheetFormatPr baseColWidth="10" defaultColWidth="11" defaultRowHeight="14.4" x14ac:dyDescent="0.3"/>
  <cols>
    <col min="1" max="1" width="12.6640625" style="106" customWidth="1"/>
    <col min="2" max="2" width="9.6640625" style="106" customWidth="1"/>
    <col min="3" max="3" width="124.21875" customWidth="1"/>
    <col min="4" max="4" width="14.109375" customWidth="1"/>
  </cols>
  <sheetData>
    <row r="1" spans="1:4" x14ac:dyDescent="0.3">
      <c r="A1" s="105" t="s">
        <v>288</v>
      </c>
    </row>
    <row r="3" spans="1:4" x14ac:dyDescent="0.3">
      <c r="A3" s="106" t="s">
        <v>289</v>
      </c>
    </row>
    <row r="4" spans="1:4" x14ac:dyDescent="0.3">
      <c r="A4" s="106" t="s">
        <v>290</v>
      </c>
    </row>
    <row r="5" spans="1:4" x14ac:dyDescent="0.3">
      <c r="A5" s="106" t="s">
        <v>291</v>
      </c>
    </row>
    <row r="6" spans="1:4" x14ac:dyDescent="0.3">
      <c r="A6" s="106" t="s">
        <v>292</v>
      </c>
    </row>
    <row r="7" spans="1:4" x14ac:dyDescent="0.3">
      <c r="A7" s="106" t="s">
        <v>3043</v>
      </c>
    </row>
    <row r="8" spans="1:4" x14ac:dyDescent="0.3">
      <c r="A8" s="107" t="s">
        <v>3044</v>
      </c>
    </row>
    <row r="10" spans="1:4" x14ac:dyDescent="0.3">
      <c r="A10" s="106" t="s">
        <v>293</v>
      </c>
    </row>
    <row r="11" spans="1:4" s="108" customFormat="1" ht="13.2" x14ac:dyDescent="0.3"/>
    <row r="12" spans="1:4" s="110" customFormat="1" ht="43.2" x14ac:dyDescent="0.3">
      <c r="A12" s="109" t="s">
        <v>294</v>
      </c>
      <c r="B12" s="109" t="s">
        <v>295</v>
      </c>
      <c r="C12" s="109" t="s">
        <v>296</v>
      </c>
      <c r="D12" s="109" t="s">
        <v>297</v>
      </c>
    </row>
    <row r="13" spans="1:4" x14ac:dyDescent="0.3">
      <c r="A13" s="111" t="s">
        <v>298</v>
      </c>
      <c r="B13" s="111" t="s">
        <v>299</v>
      </c>
      <c r="C13" s="111" t="s">
        <v>300</v>
      </c>
      <c r="D13" s="112">
        <v>3050.4</v>
      </c>
    </row>
    <row r="14" spans="1:4" x14ac:dyDescent="0.3">
      <c r="A14" s="111" t="s">
        <v>301</v>
      </c>
      <c r="B14" s="111" t="s">
        <v>302</v>
      </c>
      <c r="C14" s="111" t="s">
        <v>300</v>
      </c>
      <c r="D14" s="112">
        <v>3050.4</v>
      </c>
    </row>
    <row r="15" spans="1:4" x14ac:dyDescent="0.3">
      <c r="A15" s="111" t="s">
        <v>303</v>
      </c>
      <c r="B15" s="111" t="s">
        <v>304</v>
      </c>
      <c r="C15" s="111" t="s">
        <v>305</v>
      </c>
      <c r="D15" s="112">
        <v>1186.5999999999999</v>
      </c>
    </row>
    <row r="16" spans="1:4" x14ac:dyDescent="0.3">
      <c r="A16" s="111" t="s">
        <v>306</v>
      </c>
      <c r="B16" s="111" t="s">
        <v>307</v>
      </c>
      <c r="C16" s="111" t="s">
        <v>308</v>
      </c>
      <c r="D16" s="112">
        <v>623.6</v>
      </c>
    </row>
    <row r="17" spans="1:4" x14ac:dyDescent="0.3">
      <c r="A17" s="111" t="s">
        <v>309</v>
      </c>
      <c r="B17" s="111" t="s">
        <v>310</v>
      </c>
      <c r="C17" s="111" t="s">
        <v>311</v>
      </c>
      <c r="D17" s="112">
        <v>81.5</v>
      </c>
    </row>
    <row r="18" spans="1:4" x14ac:dyDescent="0.3">
      <c r="A18" s="111" t="s">
        <v>312</v>
      </c>
      <c r="B18" s="111" t="s">
        <v>313</v>
      </c>
      <c r="C18" s="111" t="s">
        <v>311</v>
      </c>
      <c r="D18" s="112">
        <v>81.5</v>
      </c>
    </row>
    <row r="19" spans="1:4" x14ac:dyDescent="0.3">
      <c r="A19" s="111" t="s">
        <v>309</v>
      </c>
      <c r="B19" s="111" t="s">
        <v>314</v>
      </c>
      <c r="C19" s="111" t="s">
        <v>315</v>
      </c>
      <c r="D19" s="112">
        <v>26.7</v>
      </c>
    </row>
    <row r="20" spans="1:4" x14ac:dyDescent="0.3">
      <c r="A20" s="111" t="s">
        <v>312</v>
      </c>
      <c r="B20" s="111" t="s">
        <v>316</v>
      </c>
      <c r="C20" s="111" t="s">
        <v>315</v>
      </c>
      <c r="D20" s="112">
        <v>26.7</v>
      </c>
    </row>
    <row r="21" spans="1:4" x14ac:dyDescent="0.3">
      <c r="A21" s="111" t="s">
        <v>309</v>
      </c>
      <c r="B21" s="111" t="s">
        <v>317</v>
      </c>
      <c r="C21" s="111" t="s">
        <v>318</v>
      </c>
      <c r="D21" s="112">
        <v>9.9</v>
      </c>
    </row>
    <row r="22" spans="1:4" x14ac:dyDescent="0.3">
      <c r="A22" s="111" t="s">
        <v>312</v>
      </c>
      <c r="B22" s="111" t="s">
        <v>319</v>
      </c>
      <c r="C22" s="111" t="s">
        <v>318</v>
      </c>
      <c r="D22" s="112">
        <v>9.9</v>
      </c>
    </row>
    <row r="23" spans="1:4" x14ac:dyDescent="0.3">
      <c r="A23" s="111" t="s">
        <v>309</v>
      </c>
      <c r="B23" s="111" t="s">
        <v>320</v>
      </c>
      <c r="C23" s="111" t="s">
        <v>321</v>
      </c>
      <c r="D23" s="112">
        <v>505.5</v>
      </c>
    </row>
    <row r="24" spans="1:4" x14ac:dyDescent="0.3">
      <c r="A24" s="111" t="s">
        <v>312</v>
      </c>
      <c r="B24" s="111" t="s">
        <v>322</v>
      </c>
      <c r="C24" s="111" t="s">
        <v>321</v>
      </c>
      <c r="D24" s="112">
        <v>505.5</v>
      </c>
    </row>
    <row r="25" spans="1:4" x14ac:dyDescent="0.3">
      <c r="A25" s="111" t="s">
        <v>306</v>
      </c>
      <c r="B25" s="111" t="s">
        <v>323</v>
      </c>
      <c r="C25" s="111" t="s">
        <v>324</v>
      </c>
      <c r="D25" s="112">
        <v>50.9</v>
      </c>
    </row>
    <row r="26" spans="1:4" x14ac:dyDescent="0.3">
      <c r="A26" s="111" t="s">
        <v>309</v>
      </c>
      <c r="B26" s="111" t="s">
        <v>325</v>
      </c>
      <c r="C26" s="111" t="s">
        <v>326</v>
      </c>
      <c r="D26" s="112">
        <v>38.4</v>
      </c>
    </row>
    <row r="27" spans="1:4" x14ac:dyDescent="0.3">
      <c r="A27" s="111" t="s">
        <v>312</v>
      </c>
      <c r="B27" s="111" t="s">
        <v>327</v>
      </c>
      <c r="C27" s="111" t="s">
        <v>326</v>
      </c>
      <c r="D27" s="112">
        <v>38.4</v>
      </c>
    </row>
    <row r="28" spans="1:4" x14ac:dyDescent="0.3">
      <c r="A28" s="111" t="s">
        <v>309</v>
      </c>
      <c r="B28" s="111" t="s">
        <v>328</v>
      </c>
      <c r="C28" s="111" t="s">
        <v>329</v>
      </c>
      <c r="D28" s="112" t="s">
        <v>399</v>
      </c>
    </row>
    <row r="29" spans="1:4" x14ac:dyDescent="0.3">
      <c r="A29" s="111" t="s">
        <v>312</v>
      </c>
      <c r="B29" s="111" t="s">
        <v>330</v>
      </c>
      <c r="C29" s="111" t="s">
        <v>329</v>
      </c>
      <c r="D29" s="112" t="s">
        <v>399</v>
      </c>
    </row>
    <row r="30" spans="1:4" x14ac:dyDescent="0.3">
      <c r="A30" s="111" t="s">
        <v>309</v>
      </c>
      <c r="B30" s="111" t="s">
        <v>331</v>
      </c>
      <c r="C30" s="111" t="s">
        <v>332</v>
      </c>
      <c r="D30" s="112">
        <v>12.5</v>
      </c>
    </row>
    <row r="31" spans="1:4" x14ac:dyDescent="0.3">
      <c r="A31" s="111" t="s">
        <v>312</v>
      </c>
      <c r="B31" s="111" t="s">
        <v>333</v>
      </c>
      <c r="C31" s="111" t="s">
        <v>332</v>
      </c>
      <c r="D31" s="112">
        <v>12.5</v>
      </c>
    </row>
    <row r="32" spans="1:4" x14ac:dyDescent="0.3">
      <c r="A32" s="111" t="s">
        <v>309</v>
      </c>
      <c r="B32" s="111" t="s">
        <v>334</v>
      </c>
      <c r="C32" s="111" t="s">
        <v>335</v>
      </c>
      <c r="D32" s="112">
        <v>0</v>
      </c>
    </row>
    <row r="33" spans="1:4" x14ac:dyDescent="0.3">
      <c r="A33" s="111" t="s">
        <v>312</v>
      </c>
      <c r="B33" s="111" t="s">
        <v>336</v>
      </c>
      <c r="C33" s="111" t="s">
        <v>335</v>
      </c>
      <c r="D33" s="112">
        <v>0</v>
      </c>
    </row>
    <row r="34" spans="1:4" x14ac:dyDescent="0.3">
      <c r="A34" s="111" t="s">
        <v>306</v>
      </c>
      <c r="B34" s="111" t="s">
        <v>337</v>
      </c>
      <c r="C34" s="111" t="s">
        <v>338</v>
      </c>
      <c r="D34" s="112">
        <v>4</v>
      </c>
    </row>
    <row r="35" spans="1:4" x14ac:dyDescent="0.3">
      <c r="A35" s="111" t="s">
        <v>309</v>
      </c>
      <c r="B35" s="111" t="s">
        <v>339</v>
      </c>
      <c r="C35" s="111" t="s">
        <v>338</v>
      </c>
      <c r="D35" s="112">
        <v>4</v>
      </c>
    </row>
    <row r="36" spans="1:4" x14ac:dyDescent="0.3">
      <c r="A36" s="111" t="s">
        <v>312</v>
      </c>
      <c r="B36" s="111" t="s">
        <v>340</v>
      </c>
      <c r="C36" s="111" t="s">
        <v>338</v>
      </c>
      <c r="D36" s="112">
        <v>4</v>
      </c>
    </row>
    <row r="37" spans="1:4" x14ac:dyDescent="0.3">
      <c r="A37" s="111" t="s">
        <v>306</v>
      </c>
      <c r="B37" s="111" t="s">
        <v>341</v>
      </c>
      <c r="C37" s="111" t="s">
        <v>342</v>
      </c>
      <c r="D37" s="112">
        <v>441.6</v>
      </c>
    </row>
    <row r="38" spans="1:4" x14ac:dyDescent="0.3">
      <c r="A38" s="111" t="s">
        <v>309</v>
      </c>
      <c r="B38" s="111" t="s">
        <v>343</v>
      </c>
      <c r="C38" s="111" t="s">
        <v>344</v>
      </c>
      <c r="D38" s="112">
        <v>17.600000000000001</v>
      </c>
    </row>
    <row r="39" spans="1:4" x14ac:dyDescent="0.3">
      <c r="A39" s="111" t="s">
        <v>312</v>
      </c>
      <c r="B39" s="111" t="s">
        <v>345</v>
      </c>
      <c r="C39" s="111" t="s">
        <v>344</v>
      </c>
      <c r="D39" s="112">
        <v>17.600000000000001</v>
      </c>
    </row>
    <row r="40" spans="1:4" x14ac:dyDescent="0.3">
      <c r="A40" s="111" t="s">
        <v>309</v>
      </c>
      <c r="B40" s="111" t="s">
        <v>346</v>
      </c>
      <c r="C40" s="111" t="s">
        <v>347</v>
      </c>
      <c r="D40" s="112">
        <v>25.5</v>
      </c>
    </row>
    <row r="41" spans="1:4" x14ac:dyDescent="0.3">
      <c r="A41" s="111" t="s">
        <v>312</v>
      </c>
      <c r="B41" s="111" t="s">
        <v>348</v>
      </c>
      <c r="C41" s="111" t="s">
        <v>347</v>
      </c>
      <c r="D41" s="112">
        <v>25.5</v>
      </c>
    </row>
    <row r="42" spans="1:4" x14ac:dyDescent="0.3">
      <c r="A42" s="111" t="s">
        <v>309</v>
      </c>
      <c r="B42" s="111" t="s">
        <v>349</v>
      </c>
      <c r="C42" s="111" t="s">
        <v>350</v>
      </c>
      <c r="D42" s="112">
        <v>387.5</v>
      </c>
    </row>
    <row r="43" spans="1:4" x14ac:dyDescent="0.3">
      <c r="A43" s="111" t="s">
        <v>312</v>
      </c>
      <c r="B43" s="111" t="s">
        <v>351</v>
      </c>
      <c r="C43" s="111" t="s">
        <v>350</v>
      </c>
      <c r="D43" s="112">
        <v>387.5</v>
      </c>
    </row>
    <row r="44" spans="1:4" x14ac:dyDescent="0.3">
      <c r="A44" s="111" t="s">
        <v>309</v>
      </c>
      <c r="B44" s="111" t="s">
        <v>352</v>
      </c>
      <c r="C44" s="111" t="s">
        <v>353</v>
      </c>
      <c r="D44" s="112">
        <v>11.1</v>
      </c>
    </row>
    <row r="45" spans="1:4" x14ac:dyDescent="0.3">
      <c r="A45" s="111" t="s">
        <v>312</v>
      </c>
      <c r="B45" s="111" t="s">
        <v>354</v>
      </c>
      <c r="C45" s="111" t="s">
        <v>353</v>
      </c>
      <c r="D45" s="112">
        <v>11.1</v>
      </c>
    </row>
    <row r="46" spans="1:4" x14ac:dyDescent="0.3">
      <c r="A46" s="111" t="s">
        <v>306</v>
      </c>
      <c r="B46" s="111" t="s">
        <v>355</v>
      </c>
      <c r="C46" s="111" t="s">
        <v>356</v>
      </c>
      <c r="D46" s="112">
        <v>0.7</v>
      </c>
    </row>
    <row r="47" spans="1:4" x14ac:dyDescent="0.3">
      <c r="A47" s="111" t="s">
        <v>309</v>
      </c>
      <c r="B47" s="111" t="s">
        <v>357</v>
      </c>
      <c r="C47" s="111" t="s">
        <v>356</v>
      </c>
      <c r="D47" s="112">
        <v>0.7</v>
      </c>
    </row>
    <row r="48" spans="1:4" x14ac:dyDescent="0.3">
      <c r="A48" s="111" t="s">
        <v>312</v>
      </c>
      <c r="B48" s="111" t="s">
        <v>358</v>
      </c>
      <c r="C48" s="111" t="s">
        <v>356</v>
      </c>
      <c r="D48" s="112">
        <v>0.7</v>
      </c>
    </row>
    <row r="49" spans="1:4" x14ac:dyDescent="0.3">
      <c r="A49" s="111" t="s">
        <v>306</v>
      </c>
      <c r="B49" s="111" t="s">
        <v>359</v>
      </c>
      <c r="C49" s="111" t="s">
        <v>360</v>
      </c>
      <c r="D49" s="112">
        <v>65.7</v>
      </c>
    </row>
    <row r="50" spans="1:4" x14ac:dyDescent="0.3">
      <c r="A50" s="111" t="s">
        <v>309</v>
      </c>
      <c r="B50" s="111" t="s">
        <v>361</v>
      </c>
      <c r="C50" s="111" t="s">
        <v>362</v>
      </c>
      <c r="D50" s="112">
        <v>63</v>
      </c>
    </row>
    <row r="51" spans="1:4" x14ac:dyDescent="0.3">
      <c r="A51" s="111" t="s">
        <v>312</v>
      </c>
      <c r="B51" s="111" t="s">
        <v>363</v>
      </c>
      <c r="C51" s="111" t="s">
        <v>362</v>
      </c>
      <c r="D51" s="112">
        <v>63</v>
      </c>
    </row>
    <row r="52" spans="1:4" x14ac:dyDescent="0.3">
      <c r="A52" s="111" t="s">
        <v>309</v>
      </c>
      <c r="B52" s="111" t="s">
        <v>364</v>
      </c>
      <c r="C52" s="111" t="s">
        <v>365</v>
      </c>
      <c r="D52" s="112">
        <v>1.3</v>
      </c>
    </row>
    <row r="53" spans="1:4" x14ac:dyDescent="0.3">
      <c r="A53" s="111" t="s">
        <v>312</v>
      </c>
      <c r="B53" s="111" t="s">
        <v>366</v>
      </c>
      <c r="C53" s="111" t="s">
        <v>365</v>
      </c>
      <c r="D53" s="112">
        <v>1.3</v>
      </c>
    </row>
    <row r="54" spans="1:4" x14ac:dyDescent="0.3">
      <c r="A54" s="111" t="s">
        <v>309</v>
      </c>
      <c r="B54" s="111" t="s">
        <v>367</v>
      </c>
      <c r="C54" s="111" t="s">
        <v>368</v>
      </c>
      <c r="D54" s="112">
        <v>1.5</v>
      </c>
    </row>
    <row r="55" spans="1:4" x14ac:dyDescent="0.3">
      <c r="A55" s="111" t="s">
        <v>312</v>
      </c>
      <c r="B55" s="111" t="s">
        <v>369</v>
      </c>
      <c r="C55" s="111" t="s">
        <v>368</v>
      </c>
      <c r="D55" s="112">
        <v>1.5</v>
      </c>
    </row>
    <row r="56" spans="1:4" x14ac:dyDescent="0.3">
      <c r="A56" s="111" t="s">
        <v>303</v>
      </c>
      <c r="B56" s="111" t="s">
        <v>370</v>
      </c>
      <c r="C56" s="111" t="s">
        <v>371</v>
      </c>
      <c r="D56" s="112">
        <v>1862.3</v>
      </c>
    </row>
    <row r="57" spans="1:4" x14ac:dyDescent="0.3">
      <c r="A57" s="111" t="s">
        <v>306</v>
      </c>
      <c r="B57" s="111" t="s">
        <v>372</v>
      </c>
      <c r="C57" s="111" t="s">
        <v>373</v>
      </c>
      <c r="D57" s="112">
        <v>41.8</v>
      </c>
    </row>
    <row r="58" spans="1:4" x14ac:dyDescent="0.3">
      <c r="A58" s="111" t="s">
        <v>309</v>
      </c>
      <c r="B58" s="111" t="s">
        <v>374</v>
      </c>
      <c r="C58" s="111" t="s">
        <v>373</v>
      </c>
      <c r="D58" s="112">
        <v>41.8</v>
      </c>
    </row>
    <row r="59" spans="1:4" x14ac:dyDescent="0.3">
      <c r="A59" s="111" t="s">
        <v>312</v>
      </c>
      <c r="B59" s="111" t="s">
        <v>375</v>
      </c>
      <c r="C59" s="111" t="s">
        <v>373</v>
      </c>
      <c r="D59" s="112">
        <v>41.8</v>
      </c>
    </row>
    <row r="60" spans="1:4" x14ac:dyDescent="0.3">
      <c r="A60" s="111" t="s">
        <v>306</v>
      </c>
      <c r="B60" s="111" t="s">
        <v>376</v>
      </c>
      <c r="C60" s="111" t="s">
        <v>377</v>
      </c>
      <c r="D60" s="112">
        <v>1818</v>
      </c>
    </row>
    <row r="61" spans="1:4" x14ac:dyDescent="0.3">
      <c r="A61" s="111" t="s">
        <v>309</v>
      </c>
      <c r="B61" s="111" t="s">
        <v>378</v>
      </c>
      <c r="C61" s="111" t="s">
        <v>377</v>
      </c>
      <c r="D61" s="112">
        <v>1818</v>
      </c>
    </row>
    <row r="62" spans="1:4" x14ac:dyDescent="0.3">
      <c r="A62" s="111" t="s">
        <v>312</v>
      </c>
      <c r="B62" s="111" t="s">
        <v>379</v>
      </c>
      <c r="C62" s="111" t="s">
        <v>377</v>
      </c>
      <c r="D62" s="112">
        <v>1818</v>
      </c>
    </row>
    <row r="63" spans="1:4" x14ac:dyDescent="0.3">
      <c r="A63" s="111" t="s">
        <v>306</v>
      </c>
      <c r="B63" s="111" t="s">
        <v>380</v>
      </c>
      <c r="C63" s="111" t="s">
        <v>381</v>
      </c>
      <c r="D63" s="112" t="s">
        <v>399</v>
      </c>
    </row>
    <row r="64" spans="1:4" x14ac:dyDescent="0.3">
      <c r="A64" s="111" t="s">
        <v>309</v>
      </c>
      <c r="B64" s="111" t="s">
        <v>382</v>
      </c>
      <c r="C64" s="111" t="s">
        <v>381</v>
      </c>
      <c r="D64" s="112" t="s">
        <v>399</v>
      </c>
    </row>
    <row r="65" spans="1:4" x14ac:dyDescent="0.3">
      <c r="A65" s="111" t="s">
        <v>312</v>
      </c>
      <c r="B65" s="111" t="s">
        <v>383</v>
      </c>
      <c r="C65" s="111" t="s">
        <v>381</v>
      </c>
      <c r="D65" s="112" t="s">
        <v>399</v>
      </c>
    </row>
    <row r="66" spans="1:4" x14ac:dyDescent="0.3">
      <c r="A66" s="111" t="s">
        <v>306</v>
      </c>
      <c r="B66" s="111" t="s">
        <v>384</v>
      </c>
      <c r="C66" s="111" t="s">
        <v>385</v>
      </c>
      <c r="D66" s="112">
        <v>2.4</v>
      </c>
    </row>
    <row r="67" spans="1:4" x14ac:dyDescent="0.3">
      <c r="A67" s="111" t="s">
        <v>309</v>
      </c>
      <c r="B67" s="111" t="s">
        <v>386</v>
      </c>
      <c r="C67" s="111" t="s">
        <v>385</v>
      </c>
      <c r="D67" s="112">
        <v>2.4</v>
      </c>
    </row>
    <row r="68" spans="1:4" x14ac:dyDescent="0.3">
      <c r="A68" s="111" t="s">
        <v>312</v>
      </c>
      <c r="B68" s="111" t="s">
        <v>387</v>
      </c>
      <c r="C68" s="111" t="s">
        <v>385</v>
      </c>
      <c r="D68" s="112">
        <v>2.4</v>
      </c>
    </row>
    <row r="69" spans="1:4" x14ac:dyDescent="0.3">
      <c r="A69" s="111" t="s">
        <v>303</v>
      </c>
      <c r="B69" s="111" t="s">
        <v>388</v>
      </c>
      <c r="C69" s="111" t="s">
        <v>389</v>
      </c>
      <c r="D69" s="112">
        <v>1.6</v>
      </c>
    </row>
    <row r="70" spans="1:4" x14ac:dyDescent="0.3">
      <c r="A70" s="111" t="s">
        <v>306</v>
      </c>
      <c r="B70" s="111" t="s">
        <v>390</v>
      </c>
      <c r="C70" s="111" t="s">
        <v>391</v>
      </c>
      <c r="D70" s="112">
        <v>1.6</v>
      </c>
    </row>
    <row r="71" spans="1:4" x14ac:dyDescent="0.3">
      <c r="A71" s="111" t="s">
        <v>309</v>
      </c>
      <c r="B71" s="111" t="s">
        <v>392</v>
      </c>
      <c r="C71" s="111" t="s">
        <v>393</v>
      </c>
      <c r="D71" s="112">
        <v>1.6</v>
      </c>
    </row>
    <row r="72" spans="1:4" x14ac:dyDescent="0.3">
      <c r="A72" s="111" t="s">
        <v>312</v>
      </c>
      <c r="B72" s="111" t="s">
        <v>394</v>
      </c>
      <c r="C72" s="111" t="s">
        <v>393</v>
      </c>
      <c r="D72" s="112">
        <v>1.6</v>
      </c>
    </row>
    <row r="73" spans="1:4" x14ac:dyDescent="0.3">
      <c r="A73" s="111" t="s">
        <v>298</v>
      </c>
      <c r="B73" s="111" t="s">
        <v>395</v>
      </c>
      <c r="C73" s="111" t="s">
        <v>396</v>
      </c>
      <c r="D73" s="112">
        <v>989857.8</v>
      </c>
    </row>
    <row r="74" spans="1:4" x14ac:dyDescent="0.3">
      <c r="A74" s="111" t="s">
        <v>298</v>
      </c>
      <c r="B74" s="111" t="s">
        <v>397</v>
      </c>
      <c r="C74" s="111" t="s">
        <v>398</v>
      </c>
      <c r="D74" s="112" t="s">
        <v>399</v>
      </c>
    </row>
    <row r="75" spans="1:4" x14ac:dyDescent="0.3">
      <c r="A75" s="111" t="s">
        <v>301</v>
      </c>
      <c r="B75" s="111" t="s">
        <v>400</v>
      </c>
      <c r="C75" s="111" t="s">
        <v>401</v>
      </c>
      <c r="D75" s="112">
        <v>5595.1</v>
      </c>
    </row>
    <row r="76" spans="1:4" x14ac:dyDescent="0.3">
      <c r="A76" s="111" t="s">
        <v>303</v>
      </c>
      <c r="B76" s="111" t="s">
        <v>402</v>
      </c>
      <c r="C76" s="111" t="s">
        <v>403</v>
      </c>
      <c r="D76" s="112">
        <v>0.1</v>
      </c>
    </row>
    <row r="77" spans="1:4" x14ac:dyDescent="0.3">
      <c r="A77" s="111" t="s">
        <v>306</v>
      </c>
      <c r="B77" s="111" t="s">
        <v>404</v>
      </c>
      <c r="C77" s="111" t="s">
        <v>405</v>
      </c>
      <c r="D77" s="112">
        <v>0.1</v>
      </c>
    </row>
    <row r="78" spans="1:4" x14ac:dyDescent="0.3">
      <c r="A78" s="111" t="s">
        <v>309</v>
      </c>
      <c r="B78" s="111" t="s">
        <v>406</v>
      </c>
      <c r="C78" s="111" t="s">
        <v>405</v>
      </c>
      <c r="D78" s="112">
        <v>0.1</v>
      </c>
    </row>
    <row r="79" spans="1:4" x14ac:dyDescent="0.3">
      <c r="A79" s="111" t="s">
        <v>312</v>
      </c>
      <c r="B79" s="111" t="s">
        <v>407</v>
      </c>
      <c r="C79" s="111" t="s">
        <v>405</v>
      </c>
      <c r="D79" s="112">
        <v>0.1</v>
      </c>
    </row>
    <row r="80" spans="1:4" x14ac:dyDescent="0.3">
      <c r="A80" s="111" t="s">
        <v>303</v>
      </c>
      <c r="B80" s="111" t="s">
        <v>408</v>
      </c>
      <c r="C80" s="111" t="s">
        <v>409</v>
      </c>
      <c r="D80" s="112" t="s">
        <v>410</v>
      </c>
    </row>
    <row r="81" spans="1:4" x14ac:dyDescent="0.3">
      <c r="A81" s="111" t="s">
        <v>306</v>
      </c>
      <c r="B81" s="111" t="s">
        <v>411</v>
      </c>
      <c r="C81" s="111" t="s">
        <v>412</v>
      </c>
      <c r="D81" s="112" t="s">
        <v>410</v>
      </c>
    </row>
    <row r="82" spans="1:4" x14ac:dyDescent="0.3">
      <c r="A82" s="111" t="s">
        <v>309</v>
      </c>
      <c r="B82" s="111" t="s">
        <v>413</v>
      </c>
      <c r="C82" s="111" t="s">
        <v>412</v>
      </c>
      <c r="D82" s="112" t="s">
        <v>410</v>
      </c>
    </row>
    <row r="83" spans="1:4" x14ac:dyDescent="0.3">
      <c r="A83" s="111" t="s">
        <v>312</v>
      </c>
      <c r="B83" s="111" t="s">
        <v>414</v>
      </c>
      <c r="C83" s="111" t="s">
        <v>412</v>
      </c>
      <c r="D83" s="112" t="s">
        <v>410</v>
      </c>
    </row>
    <row r="84" spans="1:4" x14ac:dyDescent="0.3">
      <c r="A84" s="111" t="s">
        <v>306</v>
      </c>
      <c r="B84" s="111" t="s">
        <v>415</v>
      </c>
      <c r="C84" s="111" t="s">
        <v>416</v>
      </c>
      <c r="D84" s="112" t="s">
        <v>410</v>
      </c>
    </row>
    <row r="85" spans="1:4" x14ac:dyDescent="0.3">
      <c r="A85" s="111" t="s">
        <v>309</v>
      </c>
      <c r="B85" s="111" t="s">
        <v>417</v>
      </c>
      <c r="C85" s="111" t="s">
        <v>416</v>
      </c>
      <c r="D85" s="112" t="s">
        <v>410</v>
      </c>
    </row>
    <row r="86" spans="1:4" x14ac:dyDescent="0.3">
      <c r="A86" s="111" t="s">
        <v>312</v>
      </c>
      <c r="B86" s="111" t="s">
        <v>418</v>
      </c>
      <c r="C86" s="111" t="s">
        <v>416</v>
      </c>
      <c r="D86" s="112" t="s">
        <v>410</v>
      </c>
    </row>
    <row r="87" spans="1:4" x14ac:dyDescent="0.3">
      <c r="A87" s="111" t="s">
        <v>303</v>
      </c>
      <c r="B87" s="111" t="s">
        <v>419</v>
      </c>
      <c r="C87" s="111" t="s">
        <v>420</v>
      </c>
      <c r="D87" s="112" t="s">
        <v>410</v>
      </c>
    </row>
    <row r="88" spans="1:4" x14ac:dyDescent="0.3">
      <c r="A88" s="111" t="s">
        <v>306</v>
      </c>
      <c r="B88" s="111" t="s">
        <v>421</v>
      </c>
      <c r="C88" s="111" t="s">
        <v>422</v>
      </c>
      <c r="D88" s="112" t="s">
        <v>410</v>
      </c>
    </row>
    <row r="89" spans="1:4" x14ac:dyDescent="0.3">
      <c r="A89" s="111" t="s">
        <v>309</v>
      </c>
      <c r="B89" s="111" t="s">
        <v>423</v>
      </c>
      <c r="C89" s="111" t="s">
        <v>422</v>
      </c>
      <c r="D89" s="112" t="s">
        <v>410</v>
      </c>
    </row>
    <row r="90" spans="1:4" x14ac:dyDescent="0.3">
      <c r="A90" s="111" t="s">
        <v>312</v>
      </c>
      <c r="B90" s="111" t="s">
        <v>424</v>
      </c>
      <c r="C90" s="111" t="s">
        <v>422</v>
      </c>
      <c r="D90" s="112" t="s">
        <v>410</v>
      </c>
    </row>
    <row r="91" spans="1:4" x14ac:dyDescent="0.3">
      <c r="A91" s="111" t="s">
        <v>306</v>
      </c>
      <c r="B91" s="111" t="s">
        <v>425</v>
      </c>
      <c r="C91" s="111" t="s">
        <v>426</v>
      </c>
      <c r="D91" s="112" t="s">
        <v>410</v>
      </c>
    </row>
    <row r="92" spans="1:4" x14ac:dyDescent="0.3">
      <c r="A92" s="111" t="s">
        <v>309</v>
      </c>
      <c r="B92" s="111" t="s">
        <v>427</v>
      </c>
      <c r="C92" s="111" t="s">
        <v>428</v>
      </c>
      <c r="D92" s="112" t="s">
        <v>410</v>
      </c>
    </row>
    <row r="93" spans="1:4" x14ac:dyDescent="0.3">
      <c r="A93" s="111" t="s">
        <v>312</v>
      </c>
      <c r="B93" s="111" t="s">
        <v>429</v>
      </c>
      <c r="C93" s="111" t="s">
        <v>428</v>
      </c>
      <c r="D93" s="112" t="s">
        <v>410</v>
      </c>
    </row>
    <row r="94" spans="1:4" x14ac:dyDescent="0.3">
      <c r="A94" s="111" t="s">
        <v>303</v>
      </c>
      <c r="B94" s="111" t="s">
        <v>430</v>
      </c>
      <c r="C94" s="111" t="s">
        <v>431</v>
      </c>
      <c r="D94" s="112">
        <v>4426.8999999999996</v>
      </c>
    </row>
    <row r="95" spans="1:4" x14ac:dyDescent="0.3">
      <c r="A95" s="111" t="s">
        <v>306</v>
      </c>
      <c r="B95" s="111" t="s">
        <v>432</v>
      </c>
      <c r="C95" s="111" t="s">
        <v>433</v>
      </c>
      <c r="D95" s="112">
        <v>3897.6</v>
      </c>
    </row>
    <row r="96" spans="1:4" x14ac:dyDescent="0.3">
      <c r="A96" s="111" t="s">
        <v>309</v>
      </c>
      <c r="B96" s="111" t="s">
        <v>434</v>
      </c>
      <c r="C96" s="111" t="s">
        <v>435</v>
      </c>
      <c r="D96" s="112">
        <v>462</v>
      </c>
    </row>
    <row r="97" spans="1:4" x14ac:dyDescent="0.3">
      <c r="A97" s="111" t="s">
        <v>312</v>
      </c>
      <c r="B97" s="111" t="s">
        <v>436</v>
      </c>
      <c r="C97" s="111" t="s">
        <v>435</v>
      </c>
      <c r="D97" s="112">
        <v>462</v>
      </c>
    </row>
    <row r="98" spans="1:4" x14ac:dyDescent="0.3">
      <c r="A98" s="111" t="s">
        <v>309</v>
      </c>
      <c r="B98" s="111" t="s">
        <v>437</v>
      </c>
      <c r="C98" s="111" t="s">
        <v>438</v>
      </c>
      <c r="D98" s="112">
        <v>3435.6</v>
      </c>
    </row>
    <row r="99" spans="1:4" x14ac:dyDescent="0.3">
      <c r="A99" s="111" t="s">
        <v>312</v>
      </c>
      <c r="B99" s="111" t="s">
        <v>439</v>
      </c>
      <c r="C99" s="111" t="s">
        <v>438</v>
      </c>
      <c r="D99" s="112">
        <v>3435.6</v>
      </c>
    </row>
    <row r="100" spans="1:4" x14ac:dyDescent="0.3">
      <c r="A100" s="111" t="s">
        <v>306</v>
      </c>
      <c r="B100" s="111" t="s">
        <v>440</v>
      </c>
      <c r="C100" s="111" t="s">
        <v>441</v>
      </c>
      <c r="D100" s="112">
        <v>529.29999999999995</v>
      </c>
    </row>
    <row r="101" spans="1:4" x14ac:dyDescent="0.3">
      <c r="A101" s="111" t="s">
        <v>309</v>
      </c>
      <c r="B101" s="111" t="s">
        <v>442</v>
      </c>
      <c r="C101" s="111" t="s">
        <v>443</v>
      </c>
      <c r="D101" s="112">
        <v>68.900000000000006</v>
      </c>
    </row>
    <row r="102" spans="1:4" x14ac:dyDescent="0.3">
      <c r="A102" s="111" t="s">
        <v>312</v>
      </c>
      <c r="B102" s="111" t="s">
        <v>444</v>
      </c>
      <c r="C102" s="111" t="s">
        <v>443</v>
      </c>
      <c r="D102" s="112">
        <v>68.900000000000006</v>
      </c>
    </row>
    <row r="103" spans="1:4" x14ac:dyDescent="0.3">
      <c r="A103" s="111" t="s">
        <v>309</v>
      </c>
      <c r="B103" s="111" t="s">
        <v>445</v>
      </c>
      <c r="C103" s="111" t="s">
        <v>446</v>
      </c>
      <c r="D103" s="112">
        <v>45.1</v>
      </c>
    </row>
    <row r="104" spans="1:4" x14ac:dyDescent="0.3">
      <c r="A104" s="111" t="s">
        <v>312</v>
      </c>
      <c r="B104" s="111" t="s">
        <v>447</v>
      </c>
      <c r="C104" s="111" t="s">
        <v>446</v>
      </c>
      <c r="D104" s="112">
        <v>45.1</v>
      </c>
    </row>
    <row r="105" spans="1:4" x14ac:dyDescent="0.3">
      <c r="A105" s="111" t="s">
        <v>309</v>
      </c>
      <c r="B105" s="111" t="s">
        <v>448</v>
      </c>
      <c r="C105" s="111" t="s">
        <v>449</v>
      </c>
      <c r="D105" s="112">
        <v>207.5</v>
      </c>
    </row>
    <row r="106" spans="1:4" x14ac:dyDescent="0.3">
      <c r="A106" s="111" t="s">
        <v>312</v>
      </c>
      <c r="B106" s="111" t="s">
        <v>450</v>
      </c>
      <c r="C106" s="111" t="s">
        <v>449</v>
      </c>
      <c r="D106" s="112">
        <v>207.5</v>
      </c>
    </row>
    <row r="107" spans="1:4" x14ac:dyDescent="0.3">
      <c r="A107" s="111" t="s">
        <v>309</v>
      </c>
      <c r="B107" s="111" t="s">
        <v>451</v>
      </c>
      <c r="C107" s="111" t="s">
        <v>452</v>
      </c>
      <c r="D107" s="112">
        <v>207.9</v>
      </c>
    </row>
    <row r="108" spans="1:4" x14ac:dyDescent="0.3">
      <c r="A108" s="111" t="s">
        <v>312</v>
      </c>
      <c r="B108" s="111" t="s">
        <v>453</v>
      </c>
      <c r="C108" s="111" t="s">
        <v>452</v>
      </c>
      <c r="D108" s="112">
        <v>207.9</v>
      </c>
    </row>
    <row r="109" spans="1:4" x14ac:dyDescent="0.3">
      <c r="A109" s="111" t="s">
        <v>303</v>
      </c>
      <c r="B109" s="111" t="s">
        <v>454</v>
      </c>
      <c r="C109" s="111" t="s">
        <v>455</v>
      </c>
      <c r="D109" s="112">
        <v>496</v>
      </c>
    </row>
    <row r="110" spans="1:4" x14ac:dyDescent="0.3">
      <c r="A110" s="111" t="s">
        <v>306</v>
      </c>
      <c r="B110" s="111" t="s">
        <v>456</v>
      </c>
      <c r="C110" s="111" t="s">
        <v>457</v>
      </c>
      <c r="D110" s="112">
        <v>339.7</v>
      </c>
    </row>
    <row r="111" spans="1:4" x14ac:dyDescent="0.3">
      <c r="A111" s="111" t="s">
        <v>309</v>
      </c>
      <c r="B111" s="111" t="s">
        <v>458</v>
      </c>
      <c r="C111" s="111" t="s">
        <v>457</v>
      </c>
      <c r="D111" s="112">
        <v>339.7</v>
      </c>
    </row>
    <row r="112" spans="1:4" x14ac:dyDescent="0.3">
      <c r="A112" s="111" t="s">
        <v>312</v>
      </c>
      <c r="B112" s="111" t="s">
        <v>459</v>
      </c>
      <c r="C112" s="111" t="s">
        <v>457</v>
      </c>
      <c r="D112" s="112">
        <v>339.7</v>
      </c>
    </row>
    <row r="113" spans="1:4" x14ac:dyDescent="0.3">
      <c r="A113" s="111" t="s">
        <v>306</v>
      </c>
      <c r="B113" s="111" t="s">
        <v>460</v>
      </c>
      <c r="C113" s="111" t="s">
        <v>461</v>
      </c>
      <c r="D113" s="112">
        <v>156.30000000000001</v>
      </c>
    </row>
    <row r="114" spans="1:4" x14ac:dyDescent="0.3">
      <c r="A114" s="111" t="s">
        <v>309</v>
      </c>
      <c r="B114" s="111" t="s">
        <v>462</v>
      </c>
      <c r="C114" s="111" t="s">
        <v>461</v>
      </c>
      <c r="D114" s="112">
        <v>156.30000000000001</v>
      </c>
    </row>
    <row r="115" spans="1:4" x14ac:dyDescent="0.3">
      <c r="A115" s="111" t="s">
        <v>312</v>
      </c>
      <c r="B115" s="111" t="s">
        <v>463</v>
      </c>
      <c r="C115" s="111" t="s">
        <v>461</v>
      </c>
      <c r="D115" s="112">
        <v>156.30000000000001</v>
      </c>
    </row>
    <row r="116" spans="1:4" x14ac:dyDescent="0.3">
      <c r="A116" s="111" t="s">
        <v>303</v>
      </c>
      <c r="B116" s="111" t="s">
        <v>464</v>
      </c>
      <c r="C116" s="111" t="s">
        <v>465</v>
      </c>
      <c r="D116" s="112">
        <v>145903</v>
      </c>
    </row>
    <row r="117" spans="1:4" x14ac:dyDescent="0.3">
      <c r="A117" s="111" t="s">
        <v>301</v>
      </c>
      <c r="B117" s="111" t="s">
        <v>466</v>
      </c>
      <c r="C117" s="111" t="s">
        <v>467</v>
      </c>
      <c r="D117" s="112">
        <v>834210.4</v>
      </c>
    </row>
    <row r="118" spans="1:4" x14ac:dyDescent="0.3">
      <c r="A118" s="111" t="s">
        <v>301</v>
      </c>
      <c r="B118" s="111" t="s">
        <v>468</v>
      </c>
      <c r="C118" s="111" t="s">
        <v>469</v>
      </c>
      <c r="D118" s="112" t="s">
        <v>399</v>
      </c>
    </row>
    <row r="119" spans="1:4" x14ac:dyDescent="0.3">
      <c r="A119" s="111" t="s">
        <v>306</v>
      </c>
      <c r="B119" s="111" t="s">
        <v>470</v>
      </c>
      <c r="C119" s="111" t="s">
        <v>471</v>
      </c>
      <c r="D119" s="112">
        <v>32857.9</v>
      </c>
    </row>
    <row r="120" spans="1:4" x14ac:dyDescent="0.3">
      <c r="A120" s="111" t="s">
        <v>309</v>
      </c>
      <c r="B120" s="111" t="s">
        <v>472</v>
      </c>
      <c r="C120" s="111" t="s">
        <v>473</v>
      </c>
      <c r="D120" s="112">
        <v>14755</v>
      </c>
    </row>
    <row r="121" spans="1:4" x14ac:dyDescent="0.3">
      <c r="A121" s="111" t="s">
        <v>312</v>
      </c>
      <c r="B121" s="111" t="s">
        <v>474</v>
      </c>
      <c r="C121" s="111" t="s">
        <v>473</v>
      </c>
      <c r="D121" s="112">
        <v>14755</v>
      </c>
    </row>
    <row r="122" spans="1:4" x14ac:dyDescent="0.3">
      <c r="A122" s="111" t="s">
        <v>309</v>
      </c>
      <c r="B122" s="111" t="s">
        <v>475</v>
      </c>
      <c r="C122" s="111" t="s">
        <v>476</v>
      </c>
      <c r="D122" s="112">
        <v>6166.2</v>
      </c>
    </row>
    <row r="123" spans="1:4" x14ac:dyDescent="0.3">
      <c r="A123" s="111" t="s">
        <v>312</v>
      </c>
      <c r="B123" s="111" t="s">
        <v>477</v>
      </c>
      <c r="C123" s="111" t="s">
        <v>476</v>
      </c>
      <c r="D123" s="112">
        <v>6166.2</v>
      </c>
    </row>
    <row r="124" spans="1:4" x14ac:dyDescent="0.3">
      <c r="A124" s="111" t="s">
        <v>309</v>
      </c>
      <c r="B124" s="111" t="s">
        <v>478</v>
      </c>
      <c r="C124" s="111" t="s">
        <v>479</v>
      </c>
      <c r="D124" s="112">
        <v>11936.6</v>
      </c>
    </row>
    <row r="125" spans="1:4" x14ac:dyDescent="0.3">
      <c r="A125" s="111" t="s">
        <v>312</v>
      </c>
      <c r="B125" s="111" t="s">
        <v>480</v>
      </c>
      <c r="C125" s="111" t="s">
        <v>481</v>
      </c>
      <c r="D125" s="112">
        <v>11056.8</v>
      </c>
    </row>
    <row r="126" spans="1:4" x14ac:dyDescent="0.3">
      <c r="A126" s="111" t="s">
        <v>312</v>
      </c>
      <c r="B126" s="111" t="s">
        <v>482</v>
      </c>
      <c r="C126" s="111" t="s">
        <v>483</v>
      </c>
      <c r="D126" s="112" t="s">
        <v>399</v>
      </c>
    </row>
    <row r="127" spans="1:4" x14ac:dyDescent="0.3">
      <c r="A127" s="111" t="s">
        <v>309</v>
      </c>
      <c r="B127" s="111" t="s">
        <v>484</v>
      </c>
      <c r="C127" s="111" t="s">
        <v>485</v>
      </c>
      <c r="D127" s="112" t="s">
        <v>399</v>
      </c>
    </row>
    <row r="128" spans="1:4" x14ac:dyDescent="0.3">
      <c r="A128" s="111" t="s">
        <v>306</v>
      </c>
      <c r="B128" s="111" t="s">
        <v>486</v>
      </c>
      <c r="C128" s="111" t="s">
        <v>487</v>
      </c>
      <c r="D128" s="112" t="s">
        <v>399</v>
      </c>
    </row>
    <row r="129" spans="1:4" x14ac:dyDescent="0.3">
      <c r="A129" s="111" t="s">
        <v>306</v>
      </c>
      <c r="B129" s="111" t="s">
        <v>488</v>
      </c>
      <c r="C129" s="111" t="s">
        <v>489</v>
      </c>
      <c r="D129" s="112">
        <v>4033.3</v>
      </c>
    </row>
    <row r="130" spans="1:4" x14ac:dyDescent="0.3">
      <c r="A130" s="111" t="s">
        <v>309</v>
      </c>
      <c r="B130" s="111" t="s">
        <v>490</v>
      </c>
      <c r="C130" s="111" t="s">
        <v>489</v>
      </c>
      <c r="D130" s="112">
        <v>4033.3</v>
      </c>
    </row>
    <row r="131" spans="1:4" x14ac:dyDescent="0.3">
      <c r="A131" s="111" t="s">
        <v>312</v>
      </c>
      <c r="B131" s="111" t="s">
        <v>491</v>
      </c>
      <c r="C131" s="111" t="s">
        <v>489</v>
      </c>
      <c r="D131" s="112">
        <v>4033.3</v>
      </c>
    </row>
    <row r="132" spans="1:4" x14ac:dyDescent="0.3">
      <c r="A132" s="111" t="s">
        <v>306</v>
      </c>
      <c r="B132" s="111" t="s">
        <v>492</v>
      </c>
      <c r="C132" s="111" t="s">
        <v>493</v>
      </c>
      <c r="D132" s="112">
        <v>8516.2999999999993</v>
      </c>
    </row>
    <row r="133" spans="1:4" x14ac:dyDescent="0.3">
      <c r="A133" s="111" t="s">
        <v>309</v>
      </c>
      <c r="B133" s="111" t="s">
        <v>494</v>
      </c>
      <c r="C133" s="111" t="s">
        <v>495</v>
      </c>
      <c r="D133" s="112">
        <v>506.5</v>
      </c>
    </row>
    <row r="134" spans="1:4" x14ac:dyDescent="0.3">
      <c r="A134" s="111" t="s">
        <v>312</v>
      </c>
      <c r="B134" s="111" t="s">
        <v>496</v>
      </c>
      <c r="C134" s="111" t="s">
        <v>495</v>
      </c>
      <c r="D134" s="112">
        <v>506.5</v>
      </c>
    </row>
    <row r="135" spans="1:4" x14ac:dyDescent="0.3">
      <c r="A135" s="111" t="s">
        <v>309</v>
      </c>
      <c r="B135" s="111" t="s">
        <v>497</v>
      </c>
      <c r="C135" s="111" t="s">
        <v>498</v>
      </c>
      <c r="D135" s="112">
        <v>654.20000000000005</v>
      </c>
    </row>
    <row r="136" spans="1:4" x14ac:dyDescent="0.3">
      <c r="A136" s="111" t="s">
        <v>312</v>
      </c>
      <c r="B136" s="111" t="s">
        <v>499</v>
      </c>
      <c r="C136" s="111" t="s">
        <v>498</v>
      </c>
      <c r="D136" s="112">
        <v>654.20000000000005</v>
      </c>
    </row>
    <row r="137" spans="1:4" x14ac:dyDescent="0.3">
      <c r="A137" s="111" t="s">
        <v>309</v>
      </c>
      <c r="B137" s="111" t="s">
        <v>500</v>
      </c>
      <c r="C137" s="111" t="s">
        <v>501</v>
      </c>
      <c r="D137" s="112">
        <v>7355.7</v>
      </c>
    </row>
    <row r="138" spans="1:4" x14ac:dyDescent="0.3">
      <c r="A138" s="111" t="s">
        <v>312</v>
      </c>
      <c r="B138" s="111" t="s">
        <v>502</v>
      </c>
      <c r="C138" s="111" t="s">
        <v>503</v>
      </c>
      <c r="D138" s="112">
        <v>4527.8</v>
      </c>
    </row>
    <row r="139" spans="1:4" x14ac:dyDescent="0.3">
      <c r="A139" s="111" t="s">
        <v>312</v>
      </c>
      <c r="B139" s="111" t="s">
        <v>504</v>
      </c>
      <c r="C139" s="111" t="s">
        <v>505</v>
      </c>
      <c r="D139" s="112">
        <v>2827.9</v>
      </c>
    </row>
    <row r="140" spans="1:4" x14ac:dyDescent="0.3">
      <c r="A140" s="111" t="s">
        <v>306</v>
      </c>
      <c r="B140" s="111" t="s">
        <v>506</v>
      </c>
      <c r="C140" s="111" t="s">
        <v>507</v>
      </c>
      <c r="D140" s="112">
        <v>5069.2</v>
      </c>
    </row>
    <row r="141" spans="1:4" x14ac:dyDescent="0.3">
      <c r="A141" s="111" t="s">
        <v>309</v>
      </c>
      <c r="B141" s="111" t="s">
        <v>508</v>
      </c>
      <c r="C141" s="111" t="s">
        <v>509</v>
      </c>
      <c r="D141" s="112" t="s">
        <v>410</v>
      </c>
    </row>
    <row r="142" spans="1:4" x14ac:dyDescent="0.3">
      <c r="A142" s="111" t="s">
        <v>312</v>
      </c>
      <c r="B142" s="111" t="s">
        <v>510</v>
      </c>
      <c r="C142" s="111" t="s">
        <v>511</v>
      </c>
      <c r="D142" s="112">
        <v>3937.3</v>
      </c>
    </row>
    <row r="143" spans="1:4" x14ac:dyDescent="0.3">
      <c r="A143" s="111" t="s">
        <v>312</v>
      </c>
      <c r="B143" s="111" t="s">
        <v>512</v>
      </c>
      <c r="C143" s="111" t="s">
        <v>513</v>
      </c>
      <c r="D143" s="112" t="s">
        <v>410</v>
      </c>
    </row>
    <row r="144" spans="1:4" x14ac:dyDescent="0.3">
      <c r="A144" s="111" t="s">
        <v>309</v>
      </c>
      <c r="B144" s="111" t="s">
        <v>514</v>
      </c>
      <c r="C144" s="111" t="s">
        <v>515</v>
      </c>
      <c r="D144" s="112" t="s">
        <v>410</v>
      </c>
    </row>
    <row r="145" spans="1:4" x14ac:dyDescent="0.3">
      <c r="A145" s="111" t="s">
        <v>312</v>
      </c>
      <c r="B145" s="111" t="s">
        <v>516</v>
      </c>
      <c r="C145" s="111" t="s">
        <v>515</v>
      </c>
      <c r="D145" s="112" t="s">
        <v>410</v>
      </c>
    </row>
    <row r="146" spans="1:4" x14ac:dyDescent="0.3">
      <c r="A146" s="111" t="s">
        <v>306</v>
      </c>
      <c r="B146" s="111" t="s">
        <v>517</v>
      </c>
      <c r="C146" s="111" t="s">
        <v>518</v>
      </c>
      <c r="D146" s="112">
        <v>28274.2</v>
      </c>
    </row>
    <row r="147" spans="1:4" x14ac:dyDescent="0.3">
      <c r="A147" s="111" t="s">
        <v>309</v>
      </c>
      <c r="B147" s="111" t="s">
        <v>519</v>
      </c>
      <c r="C147" s="111" t="s">
        <v>520</v>
      </c>
      <c r="D147" s="112">
        <v>27110.9</v>
      </c>
    </row>
    <row r="148" spans="1:4" x14ac:dyDescent="0.3">
      <c r="A148" s="111" t="s">
        <v>312</v>
      </c>
      <c r="B148" s="111" t="s">
        <v>521</v>
      </c>
      <c r="C148" s="111" t="s">
        <v>522</v>
      </c>
      <c r="D148" s="112">
        <v>7826.1</v>
      </c>
    </row>
    <row r="149" spans="1:4" x14ac:dyDescent="0.3">
      <c r="A149" s="111" t="s">
        <v>312</v>
      </c>
      <c r="B149" s="111" t="s">
        <v>523</v>
      </c>
      <c r="C149" s="111" t="s">
        <v>524</v>
      </c>
      <c r="D149" s="112">
        <v>2876.6</v>
      </c>
    </row>
    <row r="150" spans="1:4" x14ac:dyDescent="0.3">
      <c r="A150" s="111" t="s">
        <v>312</v>
      </c>
      <c r="B150" s="111" t="s">
        <v>525</v>
      </c>
      <c r="C150" s="111" t="s">
        <v>526</v>
      </c>
      <c r="D150" s="112">
        <v>12863.5</v>
      </c>
    </row>
    <row r="151" spans="1:4" x14ac:dyDescent="0.3">
      <c r="A151" s="111" t="s">
        <v>312</v>
      </c>
      <c r="B151" s="111" t="s">
        <v>527</v>
      </c>
      <c r="C151" s="111" t="s">
        <v>528</v>
      </c>
      <c r="D151" s="112">
        <v>3544.7</v>
      </c>
    </row>
    <row r="152" spans="1:4" x14ac:dyDescent="0.3">
      <c r="A152" s="111" t="s">
        <v>309</v>
      </c>
      <c r="B152" s="111" t="s">
        <v>529</v>
      </c>
      <c r="C152" s="111" t="s">
        <v>530</v>
      </c>
      <c r="D152" s="112">
        <v>1163.3</v>
      </c>
    </row>
    <row r="153" spans="1:4" x14ac:dyDescent="0.3">
      <c r="A153" s="111" t="s">
        <v>312</v>
      </c>
      <c r="B153" s="111" t="s">
        <v>531</v>
      </c>
      <c r="C153" s="111" t="s">
        <v>530</v>
      </c>
      <c r="D153" s="112">
        <v>1163.3</v>
      </c>
    </row>
    <row r="154" spans="1:4" x14ac:dyDescent="0.3">
      <c r="A154" s="111" t="s">
        <v>306</v>
      </c>
      <c r="B154" s="111" t="s">
        <v>532</v>
      </c>
      <c r="C154" s="111" t="s">
        <v>533</v>
      </c>
      <c r="D154" s="112">
        <v>5795.6</v>
      </c>
    </row>
    <row r="155" spans="1:4" x14ac:dyDescent="0.3">
      <c r="A155" s="111" t="s">
        <v>309</v>
      </c>
      <c r="B155" s="111" t="s">
        <v>534</v>
      </c>
      <c r="C155" s="111" t="s">
        <v>535</v>
      </c>
      <c r="D155" s="112" t="s">
        <v>410</v>
      </c>
    </row>
    <row r="156" spans="1:4" x14ac:dyDescent="0.3">
      <c r="A156" s="111" t="s">
        <v>312</v>
      </c>
      <c r="B156" s="111" t="s">
        <v>536</v>
      </c>
      <c r="C156" s="111" t="s">
        <v>537</v>
      </c>
      <c r="D156" s="112">
        <v>1920.3</v>
      </c>
    </row>
    <row r="157" spans="1:4" x14ac:dyDescent="0.3">
      <c r="A157" s="111" t="s">
        <v>312</v>
      </c>
      <c r="B157" s="111" t="s">
        <v>538</v>
      </c>
      <c r="C157" s="111" t="s">
        <v>539</v>
      </c>
      <c r="D157" s="112" t="s">
        <v>410</v>
      </c>
    </row>
    <row r="158" spans="1:4" x14ac:dyDescent="0.3">
      <c r="A158" s="111" t="s">
        <v>309</v>
      </c>
      <c r="B158" s="111" t="s">
        <v>540</v>
      </c>
      <c r="C158" s="111" t="s">
        <v>541</v>
      </c>
      <c r="D158" s="112" t="s">
        <v>410</v>
      </c>
    </row>
    <row r="159" spans="1:4" x14ac:dyDescent="0.3">
      <c r="A159" s="111" t="s">
        <v>312</v>
      </c>
      <c r="B159" s="111" t="s">
        <v>542</v>
      </c>
      <c r="C159" s="111" t="s">
        <v>541</v>
      </c>
      <c r="D159" s="112" t="s">
        <v>410</v>
      </c>
    </row>
    <row r="160" spans="1:4" x14ac:dyDescent="0.3">
      <c r="A160" s="111" t="s">
        <v>306</v>
      </c>
      <c r="B160" s="111" t="s">
        <v>543</v>
      </c>
      <c r="C160" s="111" t="s">
        <v>544</v>
      </c>
      <c r="D160" s="112">
        <v>24279.200000000001</v>
      </c>
    </row>
    <row r="161" spans="1:4" x14ac:dyDescent="0.3">
      <c r="A161" s="111" t="s">
        <v>309</v>
      </c>
      <c r="B161" s="111" t="s">
        <v>545</v>
      </c>
      <c r="C161" s="111" t="s">
        <v>546</v>
      </c>
      <c r="D161" s="112">
        <v>20640.400000000001</v>
      </c>
    </row>
    <row r="162" spans="1:4" x14ac:dyDescent="0.3">
      <c r="A162" s="111" t="s">
        <v>312</v>
      </c>
      <c r="B162" s="111" t="s">
        <v>547</v>
      </c>
      <c r="C162" s="111" t="s">
        <v>548</v>
      </c>
      <c r="D162" s="112">
        <v>7881.9</v>
      </c>
    </row>
    <row r="163" spans="1:4" x14ac:dyDescent="0.3">
      <c r="A163" s="111" t="s">
        <v>312</v>
      </c>
      <c r="B163" s="111" t="s">
        <v>549</v>
      </c>
      <c r="C163" s="111" t="s">
        <v>550</v>
      </c>
      <c r="D163" s="112" t="s">
        <v>399</v>
      </c>
    </row>
    <row r="164" spans="1:4" x14ac:dyDescent="0.3">
      <c r="A164" s="111" t="s">
        <v>312</v>
      </c>
      <c r="B164" s="111" t="s">
        <v>551</v>
      </c>
      <c r="C164" s="111" t="s">
        <v>552</v>
      </c>
      <c r="D164" s="112" t="s">
        <v>399</v>
      </c>
    </row>
    <row r="165" spans="1:4" x14ac:dyDescent="0.3">
      <c r="A165" s="111" t="s">
        <v>312</v>
      </c>
      <c r="B165" s="111" t="s">
        <v>553</v>
      </c>
      <c r="C165" s="111" t="s">
        <v>554</v>
      </c>
      <c r="D165" s="112" t="s">
        <v>399</v>
      </c>
    </row>
    <row r="166" spans="1:4" x14ac:dyDescent="0.3">
      <c r="A166" s="111" t="s">
        <v>309</v>
      </c>
      <c r="B166" s="111" t="s">
        <v>555</v>
      </c>
      <c r="C166" s="111" t="s">
        <v>556</v>
      </c>
      <c r="D166" s="112" t="s">
        <v>399</v>
      </c>
    </row>
    <row r="167" spans="1:4" x14ac:dyDescent="0.3">
      <c r="A167" s="111" t="s">
        <v>309</v>
      </c>
      <c r="B167" s="111" t="s">
        <v>557</v>
      </c>
      <c r="C167" s="111" t="s">
        <v>558</v>
      </c>
      <c r="D167" s="112">
        <v>2851.2</v>
      </c>
    </row>
    <row r="168" spans="1:4" x14ac:dyDescent="0.3">
      <c r="A168" s="111" t="s">
        <v>312</v>
      </c>
      <c r="B168" s="111" t="s">
        <v>559</v>
      </c>
      <c r="C168" s="111" t="s">
        <v>558</v>
      </c>
      <c r="D168" s="112">
        <v>2851.2</v>
      </c>
    </row>
    <row r="169" spans="1:4" x14ac:dyDescent="0.3">
      <c r="A169" s="111" t="s">
        <v>309</v>
      </c>
      <c r="B169" s="111" t="s">
        <v>560</v>
      </c>
      <c r="C169" s="111" t="s">
        <v>561</v>
      </c>
      <c r="D169" s="112">
        <v>787.5</v>
      </c>
    </row>
    <row r="170" spans="1:4" x14ac:dyDescent="0.3">
      <c r="A170" s="111" t="s">
        <v>312</v>
      </c>
      <c r="B170" s="111" t="s">
        <v>562</v>
      </c>
      <c r="C170" s="111" t="s">
        <v>561</v>
      </c>
      <c r="D170" s="112">
        <v>787.5</v>
      </c>
    </row>
    <row r="171" spans="1:4" x14ac:dyDescent="0.3">
      <c r="A171" s="111" t="s">
        <v>306</v>
      </c>
      <c r="B171" s="111" t="s">
        <v>563</v>
      </c>
      <c r="C171" s="111" t="s">
        <v>564</v>
      </c>
      <c r="D171" s="112" t="s">
        <v>399</v>
      </c>
    </row>
    <row r="172" spans="1:4" x14ac:dyDescent="0.3">
      <c r="A172" s="111" t="s">
        <v>306</v>
      </c>
      <c r="B172" s="111" t="s">
        <v>565</v>
      </c>
      <c r="C172" s="111" t="s">
        <v>566</v>
      </c>
      <c r="D172" s="112">
        <v>25797</v>
      </c>
    </row>
    <row r="173" spans="1:4" x14ac:dyDescent="0.3">
      <c r="A173" s="111" t="s">
        <v>309</v>
      </c>
      <c r="B173" s="111" t="s">
        <v>567</v>
      </c>
      <c r="C173" s="111" t="s">
        <v>568</v>
      </c>
      <c r="D173" s="112">
        <v>2021.6</v>
      </c>
    </row>
    <row r="174" spans="1:4" x14ac:dyDescent="0.3">
      <c r="A174" s="111" t="s">
        <v>312</v>
      </c>
      <c r="B174" s="111" t="s">
        <v>569</v>
      </c>
      <c r="C174" s="111" t="s">
        <v>568</v>
      </c>
      <c r="D174" s="112">
        <v>2021.6</v>
      </c>
    </row>
    <row r="175" spans="1:4" x14ac:dyDescent="0.3">
      <c r="A175" s="111" t="s">
        <v>309</v>
      </c>
      <c r="B175" s="111" t="s">
        <v>570</v>
      </c>
      <c r="C175" s="111" t="s">
        <v>571</v>
      </c>
      <c r="D175" s="112">
        <v>4588.5</v>
      </c>
    </row>
    <row r="176" spans="1:4" x14ac:dyDescent="0.3">
      <c r="A176" s="111" t="s">
        <v>312</v>
      </c>
      <c r="B176" s="111" t="s">
        <v>572</v>
      </c>
      <c r="C176" s="111" t="s">
        <v>571</v>
      </c>
      <c r="D176" s="112">
        <v>4588.5</v>
      </c>
    </row>
    <row r="177" spans="1:4" x14ac:dyDescent="0.3">
      <c r="A177" s="111" t="s">
        <v>309</v>
      </c>
      <c r="B177" s="111" t="s">
        <v>573</v>
      </c>
      <c r="C177" s="111" t="s">
        <v>574</v>
      </c>
      <c r="D177" s="112">
        <v>1558.4</v>
      </c>
    </row>
    <row r="178" spans="1:4" x14ac:dyDescent="0.3">
      <c r="A178" s="111" t="s">
        <v>312</v>
      </c>
      <c r="B178" s="111" t="s">
        <v>575</v>
      </c>
      <c r="C178" s="111" t="s">
        <v>574</v>
      </c>
      <c r="D178" s="112">
        <v>1558.4</v>
      </c>
    </row>
    <row r="179" spans="1:4" x14ac:dyDescent="0.3">
      <c r="A179" s="111" t="s">
        <v>309</v>
      </c>
      <c r="B179" s="111" t="s">
        <v>576</v>
      </c>
      <c r="C179" s="111" t="s">
        <v>577</v>
      </c>
      <c r="D179" s="112">
        <v>1314.6</v>
      </c>
    </row>
    <row r="180" spans="1:4" x14ac:dyDescent="0.3">
      <c r="A180" s="111" t="s">
        <v>312</v>
      </c>
      <c r="B180" s="111" t="s">
        <v>578</v>
      </c>
      <c r="C180" s="111" t="s">
        <v>577</v>
      </c>
      <c r="D180" s="112">
        <v>1314.6</v>
      </c>
    </row>
    <row r="181" spans="1:4" x14ac:dyDescent="0.3">
      <c r="A181" s="111" t="s">
        <v>309</v>
      </c>
      <c r="B181" s="111" t="s">
        <v>579</v>
      </c>
      <c r="C181" s="111" t="s">
        <v>580</v>
      </c>
      <c r="D181" s="112">
        <v>6315.6</v>
      </c>
    </row>
    <row r="182" spans="1:4" x14ac:dyDescent="0.3">
      <c r="A182" s="111" t="s">
        <v>312</v>
      </c>
      <c r="B182" s="111" t="s">
        <v>581</v>
      </c>
      <c r="C182" s="111" t="s">
        <v>580</v>
      </c>
      <c r="D182" s="112">
        <v>6315.6</v>
      </c>
    </row>
    <row r="183" spans="1:4" x14ac:dyDescent="0.3">
      <c r="A183" s="111" t="s">
        <v>309</v>
      </c>
      <c r="B183" s="111" t="s">
        <v>582</v>
      </c>
      <c r="C183" s="111" t="s">
        <v>583</v>
      </c>
      <c r="D183" s="112">
        <v>2543.1999999999998</v>
      </c>
    </row>
    <row r="184" spans="1:4" x14ac:dyDescent="0.3">
      <c r="A184" s="111" t="s">
        <v>312</v>
      </c>
      <c r="B184" s="111" t="s">
        <v>584</v>
      </c>
      <c r="C184" s="111" t="s">
        <v>583</v>
      </c>
      <c r="D184" s="112">
        <v>2543.1999999999998</v>
      </c>
    </row>
    <row r="185" spans="1:4" x14ac:dyDescent="0.3">
      <c r="A185" s="111" t="s">
        <v>309</v>
      </c>
      <c r="B185" s="111" t="s">
        <v>585</v>
      </c>
      <c r="C185" s="111" t="s">
        <v>586</v>
      </c>
      <c r="D185" s="112">
        <v>7455.3</v>
      </c>
    </row>
    <row r="186" spans="1:4" x14ac:dyDescent="0.3">
      <c r="A186" s="111" t="s">
        <v>312</v>
      </c>
      <c r="B186" s="111" t="s">
        <v>587</v>
      </c>
      <c r="C186" s="111" t="s">
        <v>586</v>
      </c>
      <c r="D186" s="112">
        <v>7455.3</v>
      </c>
    </row>
    <row r="187" spans="1:4" x14ac:dyDescent="0.3">
      <c r="A187" s="111" t="s">
        <v>306</v>
      </c>
      <c r="B187" s="111" t="s">
        <v>588</v>
      </c>
      <c r="C187" s="111" t="s">
        <v>589</v>
      </c>
      <c r="D187" s="112">
        <v>11280.4</v>
      </c>
    </row>
    <row r="188" spans="1:4" x14ac:dyDescent="0.3">
      <c r="A188" s="111" t="s">
        <v>309</v>
      </c>
      <c r="B188" s="111" t="s">
        <v>590</v>
      </c>
      <c r="C188" s="111" t="s">
        <v>591</v>
      </c>
      <c r="D188" s="112">
        <v>8310.6</v>
      </c>
    </row>
    <row r="189" spans="1:4" x14ac:dyDescent="0.3">
      <c r="A189" s="111" t="s">
        <v>312</v>
      </c>
      <c r="B189" s="111" t="s">
        <v>592</v>
      </c>
      <c r="C189" s="111" t="s">
        <v>591</v>
      </c>
      <c r="D189" s="112">
        <v>8310.6</v>
      </c>
    </row>
    <row r="190" spans="1:4" x14ac:dyDescent="0.3">
      <c r="A190" s="111" t="s">
        <v>309</v>
      </c>
      <c r="B190" s="111" t="s">
        <v>593</v>
      </c>
      <c r="C190" s="111" t="s">
        <v>594</v>
      </c>
      <c r="D190" s="112">
        <v>2969.7</v>
      </c>
    </row>
    <row r="191" spans="1:4" x14ac:dyDescent="0.3">
      <c r="A191" s="111" t="s">
        <v>312</v>
      </c>
      <c r="B191" s="111" t="s">
        <v>595</v>
      </c>
      <c r="C191" s="111" t="s">
        <v>594</v>
      </c>
      <c r="D191" s="112">
        <v>2969.7</v>
      </c>
    </row>
    <row r="192" spans="1:4" x14ac:dyDescent="0.3">
      <c r="A192" s="111" t="s">
        <v>303</v>
      </c>
      <c r="B192" s="111" t="s">
        <v>596</v>
      </c>
      <c r="C192" s="111" t="s">
        <v>597</v>
      </c>
      <c r="D192" s="112" t="s">
        <v>399</v>
      </c>
    </row>
    <row r="193" spans="1:4" x14ac:dyDescent="0.3">
      <c r="A193" s="111" t="s">
        <v>303</v>
      </c>
      <c r="B193" s="111" t="s">
        <v>598</v>
      </c>
      <c r="C193" s="111" t="s">
        <v>599</v>
      </c>
      <c r="D193" s="112">
        <v>28691.9</v>
      </c>
    </row>
    <row r="194" spans="1:4" x14ac:dyDescent="0.3">
      <c r="A194" s="111" t="s">
        <v>306</v>
      </c>
      <c r="B194" s="111" t="s">
        <v>600</v>
      </c>
      <c r="C194" s="111" t="s">
        <v>599</v>
      </c>
      <c r="D194" s="112">
        <v>28691.9</v>
      </c>
    </row>
    <row r="195" spans="1:4" x14ac:dyDescent="0.3">
      <c r="A195" s="111" t="s">
        <v>309</v>
      </c>
      <c r="B195" s="111" t="s">
        <v>601</v>
      </c>
      <c r="C195" s="111" t="s">
        <v>602</v>
      </c>
      <c r="D195" s="112">
        <v>6051.6</v>
      </c>
    </row>
    <row r="196" spans="1:4" x14ac:dyDescent="0.3">
      <c r="A196" s="111" t="s">
        <v>312</v>
      </c>
      <c r="B196" s="111" t="s">
        <v>603</v>
      </c>
      <c r="C196" s="111" t="s">
        <v>602</v>
      </c>
      <c r="D196" s="112">
        <v>6051.6</v>
      </c>
    </row>
    <row r="197" spans="1:4" x14ac:dyDescent="0.3">
      <c r="A197" s="111" t="s">
        <v>309</v>
      </c>
      <c r="B197" s="111" t="s">
        <v>604</v>
      </c>
      <c r="C197" s="111" t="s">
        <v>605</v>
      </c>
      <c r="D197" s="112">
        <v>10718.4</v>
      </c>
    </row>
    <row r="198" spans="1:4" x14ac:dyDescent="0.3">
      <c r="A198" s="111" t="s">
        <v>312</v>
      </c>
      <c r="B198" s="111" t="s">
        <v>606</v>
      </c>
      <c r="C198" s="111" t="s">
        <v>607</v>
      </c>
      <c r="D198" s="112">
        <v>5619.1</v>
      </c>
    </row>
    <row r="199" spans="1:4" x14ac:dyDescent="0.3">
      <c r="A199" s="111" t="s">
        <v>312</v>
      </c>
      <c r="B199" s="111" t="s">
        <v>608</v>
      </c>
      <c r="C199" s="111" t="s">
        <v>609</v>
      </c>
      <c r="D199" s="112">
        <v>5099.2</v>
      </c>
    </row>
    <row r="200" spans="1:4" x14ac:dyDescent="0.3">
      <c r="A200" s="111" t="s">
        <v>309</v>
      </c>
      <c r="B200" s="111" t="s">
        <v>610</v>
      </c>
      <c r="C200" s="111" t="s">
        <v>611</v>
      </c>
      <c r="D200" s="112">
        <v>167.9</v>
      </c>
    </row>
    <row r="201" spans="1:4" x14ac:dyDescent="0.3">
      <c r="A201" s="111" t="s">
        <v>312</v>
      </c>
      <c r="B201" s="111" t="s">
        <v>612</v>
      </c>
      <c r="C201" s="111" t="s">
        <v>611</v>
      </c>
      <c r="D201" s="112">
        <v>167.9</v>
      </c>
    </row>
    <row r="202" spans="1:4" x14ac:dyDescent="0.3">
      <c r="A202" s="111" t="s">
        <v>309</v>
      </c>
      <c r="B202" s="111" t="s">
        <v>613</v>
      </c>
      <c r="C202" s="111" t="s">
        <v>614</v>
      </c>
      <c r="D202" s="112" t="s">
        <v>410</v>
      </c>
    </row>
    <row r="203" spans="1:4" x14ac:dyDescent="0.3">
      <c r="A203" s="111" t="s">
        <v>312</v>
      </c>
      <c r="B203" s="111" t="s">
        <v>615</v>
      </c>
      <c r="C203" s="111" t="s">
        <v>614</v>
      </c>
      <c r="D203" s="112" t="s">
        <v>410</v>
      </c>
    </row>
    <row r="204" spans="1:4" x14ac:dyDescent="0.3">
      <c r="A204" s="111" t="s">
        <v>309</v>
      </c>
      <c r="B204" s="111" t="s">
        <v>616</v>
      </c>
      <c r="C204" s="111" t="s">
        <v>617</v>
      </c>
      <c r="D204" s="112">
        <v>2299.3000000000002</v>
      </c>
    </row>
    <row r="205" spans="1:4" x14ac:dyDescent="0.3">
      <c r="A205" s="111" t="s">
        <v>312</v>
      </c>
      <c r="B205" s="111" t="s">
        <v>618</v>
      </c>
      <c r="C205" s="111" t="s">
        <v>617</v>
      </c>
      <c r="D205" s="112">
        <v>2299.3000000000002</v>
      </c>
    </row>
    <row r="206" spans="1:4" x14ac:dyDescent="0.3">
      <c r="A206" s="111" t="s">
        <v>309</v>
      </c>
      <c r="B206" s="111" t="s">
        <v>619</v>
      </c>
      <c r="C206" s="111" t="s">
        <v>620</v>
      </c>
      <c r="D206" s="112" t="s">
        <v>410</v>
      </c>
    </row>
    <row r="207" spans="1:4" x14ac:dyDescent="0.3">
      <c r="A207" s="111" t="s">
        <v>312</v>
      </c>
      <c r="B207" s="111" t="s">
        <v>621</v>
      </c>
      <c r="C207" s="111" t="s">
        <v>620</v>
      </c>
      <c r="D207" s="112" t="s">
        <v>410</v>
      </c>
    </row>
    <row r="208" spans="1:4" x14ac:dyDescent="0.3">
      <c r="A208" s="111" t="s">
        <v>309</v>
      </c>
      <c r="B208" s="111" t="s">
        <v>622</v>
      </c>
      <c r="C208" s="111" t="s">
        <v>623</v>
      </c>
      <c r="D208" s="112">
        <v>8908</v>
      </c>
    </row>
    <row r="209" spans="1:4" x14ac:dyDescent="0.3">
      <c r="A209" s="111" t="s">
        <v>312</v>
      </c>
      <c r="B209" s="111" t="s">
        <v>624</v>
      </c>
      <c r="C209" s="111" t="s">
        <v>625</v>
      </c>
      <c r="D209" s="112">
        <v>3151.3</v>
      </c>
    </row>
    <row r="210" spans="1:4" x14ac:dyDescent="0.3">
      <c r="A210" s="111" t="s">
        <v>312</v>
      </c>
      <c r="B210" s="111" t="s">
        <v>626</v>
      </c>
      <c r="C210" s="111" t="s">
        <v>627</v>
      </c>
      <c r="D210" s="112">
        <v>5756.7</v>
      </c>
    </row>
    <row r="211" spans="1:4" x14ac:dyDescent="0.3">
      <c r="A211" s="111" t="s">
        <v>303</v>
      </c>
      <c r="B211" s="111" t="s">
        <v>628</v>
      </c>
      <c r="C211" s="111" t="s">
        <v>629</v>
      </c>
      <c r="D211" s="112">
        <v>459.2</v>
      </c>
    </row>
    <row r="212" spans="1:4" x14ac:dyDescent="0.3">
      <c r="A212" s="111" t="s">
        <v>306</v>
      </c>
      <c r="B212" s="111" t="s">
        <v>630</v>
      </c>
      <c r="C212" s="111" t="s">
        <v>629</v>
      </c>
      <c r="D212" s="112">
        <v>459.2</v>
      </c>
    </row>
    <row r="213" spans="1:4" x14ac:dyDescent="0.3">
      <c r="A213" s="111" t="s">
        <v>309</v>
      </c>
      <c r="B213" s="111" t="s">
        <v>631</v>
      </c>
      <c r="C213" s="111" t="s">
        <v>629</v>
      </c>
      <c r="D213" s="112">
        <v>459.2</v>
      </c>
    </row>
    <row r="214" spans="1:4" x14ac:dyDescent="0.3">
      <c r="A214" s="111" t="s">
        <v>312</v>
      </c>
      <c r="B214" s="111" t="s">
        <v>632</v>
      </c>
      <c r="C214" s="111" t="s">
        <v>629</v>
      </c>
      <c r="D214" s="112">
        <v>459.2</v>
      </c>
    </row>
    <row r="215" spans="1:4" x14ac:dyDescent="0.3">
      <c r="A215" s="111" t="s">
        <v>303</v>
      </c>
      <c r="B215" s="111" t="s">
        <v>633</v>
      </c>
      <c r="C215" s="111" t="s">
        <v>634</v>
      </c>
      <c r="D215" s="112">
        <v>6964.1</v>
      </c>
    </row>
    <row r="216" spans="1:4" x14ac:dyDescent="0.3">
      <c r="A216" s="111" t="s">
        <v>306</v>
      </c>
      <c r="B216" s="111" t="s">
        <v>635</v>
      </c>
      <c r="C216" s="111" t="s">
        <v>636</v>
      </c>
      <c r="D216" s="112">
        <v>833.4</v>
      </c>
    </row>
    <row r="217" spans="1:4" x14ac:dyDescent="0.3">
      <c r="A217" s="111" t="s">
        <v>309</v>
      </c>
      <c r="B217" s="111" t="s">
        <v>637</v>
      </c>
      <c r="C217" s="111" t="s">
        <v>636</v>
      </c>
      <c r="D217" s="112">
        <v>833.4</v>
      </c>
    </row>
    <row r="218" spans="1:4" x14ac:dyDescent="0.3">
      <c r="A218" s="111" t="s">
        <v>312</v>
      </c>
      <c r="B218" s="111" t="s">
        <v>638</v>
      </c>
      <c r="C218" s="111" t="s">
        <v>636</v>
      </c>
      <c r="D218" s="112">
        <v>833.4</v>
      </c>
    </row>
    <row r="219" spans="1:4" x14ac:dyDescent="0.3">
      <c r="A219" s="111" t="s">
        <v>306</v>
      </c>
      <c r="B219" s="111" t="s">
        <v>639</v>
      </c>
      <c r="C219" s="111" t="s">
        <v>640</v>
      </c>
      <c r="D219" s="112">
        <v>1134.8</v>
      </c>
    </row>
    <row r="220" spans="1:4" x14ac:dyDescent="0.3">
      <c r="A220" s="111" t="s">
        <v>309</v>
      </c>
      <c r="B220" s="111" t="s">
        <v>641</v>
      </c>
      <c r="C220" s="111" t="s">
        <v>640</v>
      </c>
      <c r="D220" s="112">
        <v>1134.8</v>
      </c>
    </row>
    <row r="221" spans="1:4" x14ac:dyDescent="0.3">
      <c r="A221" s="111" t="s">
        <v>312</v>
      </c>
      <c r="B221" s="111" t="s">
        <v>642</v>
      </c>
      <c r="C221" s="111" t="s">
        <v>640</v>
      </c>
      <c r="D221" s="112">
        <v>1134.8</v>
      </c>
    </row>
    <row r="222" spans="1:4" x14ac:dyDescent="0.3">
      <c r="A222" s="111" t="s">
        <v>306</v>
      </c>
      <c r="B222" s="111" t="s">
        <v>643</v>
      </c>
      <c r="C222" s="111" t="s">
        <v>644</v>
      </c>
      <c r="D222" s="112">
        <v>199.3</v>
      </c>
    </row>
    <row r="223" spans="1:4" x14ac:dyDescent="0.3">
      <c r="A223" s="111" t="s">
        <v>309</v>
      </c>
      <c r="B223" s="111" t="s">
        <v>645</v>
      </c>
      <c r="C223" s="111" t="s">
        <v>644</v>
      </c>
      <c r="D223" s="112">
        <v>199.3</v>
      </c>
    </row>
    <row r="224" spans="1:4" x14ac:dyDescent="0.3">
      <c r="A224" s="111" t="s">
        <v>312</v>
      </c>
      <c r="B224" s="111" t="s">
        <v>646</v>
      </c>
      <c r="C224" s="111" t="s">
        <v>644</v>
      </c>
      <c r="D224" s="112">
        <v>199.3</v>
      </c>
    </row>
    <row r="225" spans="1:4" x14ac:dyDescent="0.3">
      <c r="A225" s="111" t="s">
        <v>306</v>
      </c>
      <c r="B225" s="111" t="s">
        <v>647</v>
      </c>
      <c r="C225" s="111" t="s">
        <v>648</v>
      </c>
      <c r="D225" s="112">
        <v>4796.6000000000004</v>
      </c>
    </row>
    <row r="226" spans="1:4" x14ac:dyDescent="0.3">
      <c r="A226" s="111" t="s">
        <v>309</v>
      </c>
      <c r="B226" s="111" t="s">
        <v>649</v>
      </c>
      <c r="C226" s="111" t="s">
        <v>650</v>
      </c>
      <c r="D226" s="112">
        <v>150.19999999999999</v>
      </c>
    </row>
    <row r="227" spans="1:4" x14ac:dyDescent="0.3">
      <c r="A227" s="111" t="s">
        <v>312</v>
      </c>
      <c r="B227" s="111" t="s">
        <v>651</v>
      </c>
      <c r="C227" s="111" t="s">
        <v>650</v>
      </c>
      <c r="D227" s="112">
        <v>150.19999999999999</v>
      </c>
    </row>
    <row r="228" spans="1:4" x14ac:dyDescent="0.3">
      <c r="A228" s="111" t="s">
        <v>309</v>
      </c>
      <c r="B228" s="111" t="s">
        <v>652</v>
      </c>
      <c r="C228" s="111" t="s">
        <v>653</v>
      </c>
      <c r="D228" s="112">
        <v>1738.3</v>
      </c>
    </row>
    <row r="229" spans="1:4" x14ac:dyDescent="0.3">
      <c r="A229" s="111" t="s">
        <v>312</v>
      </c>
      <c r="B229" s="111" t="s">
        <v>654</v>
      </c>
      <c r="C229" s="111" t="s">
        <v>653</v>
      </c>
      <c r="D229" s="112">
        <v>1738.3</v>
      </c>
    </row>
    <row r="230" spans="1:4" x14ac:dyDescent="0.3">
      <c r="A230" s="111" t="s">
        <v>309</v>
      </c>
      <c r="B230" s="111" t="s">
        <v>655</v>
      </c>
      <c r="C230" s="111" t="s">
        <v>656</v>
      </c>
      <c r="D230" s="112">
        <v>381.5</v>
      </c>
    </row>
    <row r="231" spans="1:4" x14ac:dyDescent="0.3">
      <c r="A231" s="111" t="s">
        <v>312</v>
      </c>
      <c r="B231" s="111" t="s">
        <v>657</v>
      </c>
      <c r="C231" s="111" t="s">
        <v>656</v>
      </c>
      <c r="D231" s="112">
        <v>381.5</v>
      </c>
    </row>
    <row r="232" spans="1:4" x14ac:dyDescent="0.3">
      <c r="A232" s="111" t="s">
        <v>309</v>
      </c>
      <c r="B232" s="111" t="s">
        <v>658</v>
      </c>
      <c r="C232" s="111" t="s">
        <v>659</v>
      </c>
      <c r="D232" s="112">
        <v>113.8</v>
      </c>
    </row>
    <row r="233" spans="1:4" x14ac:dyDescent="0.3">
      <c r="A233" s="111" t="s">
        <v>312</v>
      </c>
      <c r="B233" s="111" t="s">
        <v>660</v>
      </c>
      <c r="C233" s="111" t="s">
        <v>659</v>
      </c>
      <c r="D233" s="112">
        <v>113.8</v>
      </c>
    </row>
    <row r="234" spans="1:4" x14ac:dyDescent="0.3">
      <c r="A234" s="111" t="s">
        <v>309</v>
      </c>
      <c r="B234" s="111" t="s">
        <v>661</v>
      </c>
      <c r="C234" s="111" t="s">
        <v>662</v>
      </c>
      <c r="D234" s="112">
        <v>593.70000000000005</v>
      </c>
    </row>
    <row r="235" spans="1:4" x14ac:dyDescent="0.3">
      <c r="A235" s="111" t="s">
        <v>312</v>
      </c>
      <c r="B235" s="111" t="s">
        <v>663</v>
      </c>
      <c r="C235" s="111" t="s">
        <v>662</v>
      </c>
      <c r="D235" s="112">
        <v>593.70000000000005</v>
      </c>
    </row>
    <row r="236" spans="1:4" x14ac:dyDescent="0.3">
      <c r="A236" s="111" t="s">
        <v>309</v>
      </c>
      <c r="B236" s="111" t="s">
        <v>664</v>
      </c>
      <c r="C236" s="111" t="s">
        <v>665</v>
      </c>
      <c r="D236" s="112">
        <v>1471.2</v>
      </c>
    </row>
    <row r="237" spans="1:4" x14ac:dyDescent="0.3">
      <c r="A237" s="111" t="s">
        <v>312</v>
      </c>
      <c r="B237" s="111" t="s">
        <v>666</v>
      </c>
      <c r="C237" s="111" t="s">
        <v>665</v>
      </c>
      <c r="D237" s="112">
        <v>1471.2</v>
      </c>
    </row>
    <row r="238" spans="1:4" x14ac:dyDescent="0.3">
      <c r="A238" s="111" t="s">
        <v>309</v>
      </c>
      <c r="B238" s="111" t="s">
        <v>667</v>
      </c>
      <c r="C238" s="111" t="s">
        <v>668</v>
      </c>
      <c r="D238" s="112">
        <v>347.9</v>
      </c>
    </row>
    <row r="239" spans="1:4" x14ac:dyDescent="0.3">
      <c r="A239" s="111" t="s">
        <v>312</v>
      </c>
      <c r="B239" s="111" t="s">
        <v>669</v>
      </c>
      <c r="C239" s="111" t="s">
        <v>668</v>
      </c>
      <c r="D239" s="112">
        <v>347.9</v>
      </c>
    </row>
    <row r="240" spans="1:4" x14ac:dyDescent="0.3">
      <c r="A240" s="111" t="s">
        <v>303</v>
      </c>
      <c r="B240" s="111" t="s">
        <v>670</v>
      </c>
      <c r="C240" s="111" t="s">
        <v>671</v>
      </c>
      <c r="D240" s="112">
        <v>8325.6</v>
      </c>
    </row>
    <row r="241" spans="1:4" x14ac:dyDescent="0.3">
      <c r="A241" s="111" t="s">
        <v>306</v>
      </c>
      <c r="B241" s="111" t="s">
        <v>672</v>
      </c>
      <c r="C241" s="111" t="s">
        <v>673</v>
      </c>
      <c r="D241" s="112">
        <v>7278.2</v>
      </c>
    </row>
    <row r="242" spans="1:4" x14ac:dyDescent="0.3">
      <c r="A242" s="111" t="s">
        <v>309</v>
      </c>
      <c r="B242" s="111" t="s">
        <v>674</v>
      </c>
      <c r="C242" s="111" t="s">
        <v>675</v>
      </c>
      <c r="D242" s="112">
        <v>142.69999999999999</v>
      </c>
    </row>
    <row r="243" spans="1:4" x14ac:dyDescent="0.3">
      <c r="A243" s="111" t="s">
        <v>312</v>
      </c>
      <c r="B243" s="111" t="s">
        <v>676</v>
      </c>
      <c r="C243" s="111" t="s">
        <v>675</v>
      </c>
      <c r="D243" s="112">
        <v>142.69999999999999</v>
      </c>
    </row>
    <row r="244" spans="1:4" x14ac:dyDescent="0.3">
      <c r="A244" s="111" t="s">
        <v>309</v>
      </c>
      <c r="B244" s="111" t="s">
        <v>677</v>
      </c>
      <c r="C244" s="111" t="s">
        <v>678</v>
      </c>
      <c r="D244" s="112">
        <v>497.9</v>
      </c>
    </row>
    <row r="245" spans="1:4" x14ac:dyDescent="0.3">
      <c r="A245" s="111" t="s">
        <v>312</v>
      </c>
      <c r="B245" s="111" t="s">
        <v>679</v>
      </c>
      <c r="C245" s="111" t="s">
        <v>678</v>
      </c>
      <c r="D245" s="112">
        <v>497.9</v>
      </c>
    </row>
    <row r="246" spans="1:4" x14ac:dyDescent="0.3">
      <c r="A246" s="111" t="s">
        <v>309</v>
      </c>
      <c r="B246" s="111" t="s">
        <v>680</v>
      </c>
      <c r="C246" s="111" t="s">
        <v>681</v>
      </c>
      <c r="D246" s="112">
        <v>3820.5</v>
      </c>
    </row>
    <row r="247" spans="1:4" x14ac:dyDescent="0.3">
      <c r="A247" s="111" t="s">
        <v>312</v>
      </c>
      <c r="B247" s="111" t="s">
        <v>682</v>
      </c>
      <c r="C247" s="111" t="s">
        <v>681</v>
      </c>
      <c r="D247" s="112">
        <v>3820.5</v>
      </c>
    </row>
    <row r="248" spans="1:4" x14ac:dyDescent="0.3">
      <c r="A248" s="111" t="s">
        <v>309</v>
      </c>
      <c r="B248" s="111" t="s">
        <v>683</v>
      </c>
      <c r="C248" s="111" t="s">
        <v>684</v>
      </c>
      <c r="D248" s="112">
        <v>1530.1</v>
      </c>
    </row>
    <row r="249" spans="1:4" x14ac:dyDescent="0.3">
      <c r="A249" s="111" t="s">
        <v>312</v>
      </c>
      <c r="B249" s="111" t="s">
        <v>685</v>
      </c>
      <c r="C249" s="111" t="s">
        <v>684</v>
      </c>
      <c r="D249" s="112">
        <v>1530.1</v>
      </c>
    </row>
    <row r="250" spans="1:4" x14ac:dyDescent="0.3">
      <c r="A250" s="111" t="s">
        <v>309</v>
      </c>
      <c r="B250" s="111" t="s">
        <v>686</v>
      </c>
      <c r="C250" s="111" t="s">
        <v>687</v>
      </c>
      <c r="D250" s="112">
        <v>1287.0999999999999</v>
      </c>
    </row>
    <row r="251" spans="1:4" x14ac:dyDescent="0.3">
      <c r="A251" s="111" t="s">
        <v>312</v>
      </c>
      <c r="B251" s="111" t="s">
        <v>688</v>
      </c>
      <c r="C251" s="111" t="s">
        <v>687</v>
      </c>
      <c r="D251" s="112">
        <v>1287.0999999999999</v>
      </c>
    </row>
    <row r="252" spans="1:4" x14ac:dyDescent="0.3">
      <c r="A252" s="111" t="s">
        <v>306</v>
      </c>
      <c r="B252" s="111" t="s">
        <v>689</v>
      </c>
      <c r="C252" s="111" t="s">
        <v>690</v>
      </c>
      <c r="D252" s="112">
        <v>65.2</v>
      </c>
    </row>
    <row r="253" spans="1:4" x14ac:dyDescent="0.3">
      <c r="A253" s="111" t="s">
        <v>309</v>
      </c>
      <c r="B253" s="111" t="s">
        <v>691</v>
      </c>
      <c r="C253" s="111" t="s">
        <v>690</v>
      </c>
      <c r="D253" s="112">
        <v>65.2</v>
      </c>
    </row>
    <row r="254" spans="1:4" x14ac:dyDescent="0.3">
      <c r="A254" s="111" t="s">
        <v>312</v>
      </c>
      <c r="B254" s="111" t="s">
        <v>692</v>
      </c>
      <c r="C254" s="111" t="s">
        <v>690</v>
      </c>
      <c r="D254" s="112">
        <v>65.2</v>
      </c>
    </row>
    <row r="255" spans="1:4" x14ac:dyDescent="0.3">
      <c r="A255" s="111" t="s">
        <v>306</v>
      </c>
      <c r="B255" s="111" t="s">
        <v>693</v>
      </c>
      <c r="C255" s="111" t="s">
        <v>694</v>
      </c>
      <c r="D255" s="112">
        <v>982.2</v>
      </c>
    </row>
    <row r="256" spans="1:4" x14ac:dyDescent="0.3">
      <c r="A256" s="111" t="s">
        <v>309</v>
      </c>
      <c r="B256" s="111" t="s">
        <v>695</v>
      </c>
      <c r="C256" s="111" t="s">
        <v>696</v>
      </c>
      <c r="D256" s="112">
        <v>562.4</v>
      </c>
    </row>
    <row r="257" spans="1:4" x14ac:dyDescent="0.3">
      <c r="A257" s="111" t="s">
        <v>312</v>
      </c>
      <c r="B257" s="111" t="s">
        <v>697</v>
      </c>
      <c r="C257" s="111" t="s">
        <v>696</v>
      </c>
      <c r="D257" s="112">
        <v>562.4</v>
      </c>
    </row>
    <row r="258" spans="1:4" x14ac:dyDescent="0.3">
      <c r="A258" s="111" t="s">
        <v>309</v>
      </c>
      <c r="B258" s="111" t="s">
        <v>698</v>
      </c>
      <c r="C258" s="111" t="s">
        <v>699</v>
      </c>
      <c r="D258" s="112">
        <v>419.8</v>
      </c>
    </row>
    <row r="259" spans="1:4" x14ac:dyDescent="0.3">
      <c r="A259" s="111" t="s">
        <v>312</v>
      </c>
      <c r="B259" s="111" t="s">
        <v>700</v>
      </c>
      <c r="C259" s="111" t="s">
        <v>699</v>
      </c>
      <c r="D259" s="112">
        <v>419.8</v>
      </c>
    </row>
    <row r="260" spans="1:4" x14ac:dyDescent="0.3">
      <c r="A260" s="111" t="s">
        <v>303</v>
      </c>
      <c r="B260" s="111" t="s">
        <v>701</v>
      </c>
      <c r="C260" s="111" t="s">
        <v>702</v>
      </c>
      <c r="D260" s="112">
        <v>5936.8</v>
      </c>
    </row>
    <row r="261" spans="1:4" x14ac:dyDescent="0.3">
      <c r="A261" s="111" t="s">
        <v>306</v>
      </c>
      <c r="B261" s="111" t="s">
        <v>703</v>
      </c>
      <c r="C261" s="111" t="s">
        <v>704</v>
      </c>
      <c r="D261" s="112">
        <v>5271.1</v>
      </c>
    </row>
    <row r="262" spans="1:4" x14ac:dyDescent="0.3">
      <c r="A262" s="111" t="s">
        <v>309</v>
      </c>
      <c r="B262" s="111" t="s">
        <v>705</v>
      </c>
      <c r="C262" s="111" t="s">
        <v>706</v>
      </c>
      <c r="D262" s="112">
        <v>474.8</v>
      </c>
    </row>
    <row r="263" spans="1:4" x14ac:dyDescent="0.3">
      <c r="A263" s="111" t="s">
        <v>312</v>
      </c>
      <c r="B263" s="111" t="s">
        <v>707</v>
      </c>
      <c r="C263" s="111" t="s">
        <v>706</v>
      </c>
      <c r="D263" s="112">
        <v>474.8</v>
      </c>
    </row>
    <row r="264" spans="1:4" x14ac:dyDescent="0.3">
      <c r="A264" s="111" t="s">
        <v>309</v>
      </c>
      <c r="B264" s="111" t="s">
        <v>708</v>
      </c>
      <c r="C264" s="111" t="s">
        <v>709</v>
      </c>
      <c r="D264" s="112">
        <v>4796.2</v>
      </c>
    </row>
    <row r="265" spans="1:4" x14ac:dyDescent="0.3">
      <c r="A265" s="111" t="s">
        <v>312</v>
      </c>
      <c r="B265" s="111" t="s">
        <v>710</v>
      </c>
      <c r="C265" s="111" t="s">
        <v>709</v>
      </c>
      <c r="D265" s="112">
        <v>4796.2</v>
      </c>
    </row>
    <row r="266" spans="1:4" x14ac:dyDescent="0.3">
      <c r="A266" s="111" t="s">
        <v>306</v>
      </c>
      <c r="B266" s="111" t="s">
        <v>711</v>
      </c>
      <c r="C266" s="111" t="s">
        <v>712</v>
      </c>
      <c r="D266" s="112">
        <v>665.7</v>
      </c>
    </row>
    <row r="267" spans="1:4" x14ac:dyDescent="0.3">
      <c r="A267" s="111" t="s">
        <v>309</v>
      </c>
      <c r="B267" s="111" t="s">
        <v>713</v>
      </c>
      <c r="C267" s="111" t="s">
        <v>712</v>
      </c>
      <c r="D267" s="112">
        <v>665.7</v>
      </c>
    </row>
    <row r="268" spans="1:4" x14ac:dyDescent="0.3">
      <c r="A268" s="111" t="s">
        <v>312</v>
      </c>
      <c r="B268" s="111" t="s">
        <v>714</v>
      </c>
      <c r="C268" s="111" t="s">
        <v>712</v>
      </c>
      <c r="D268" s="112">
        <v>665.7</v>
      </c>
    </row>
    <row r="269" spans="1:4" x14ac:dyDescent="0.3">
      <c r="A269" s="111" t="s">
        <v>303</v>
      </c>
      <c r="B269" s="111" t="s">
        <v>715</v>
      </c>
      <c r="C269" s="111" t="s">
        <v>716</v>
      </c>
      <c r="D269" s="112">
        <v>12019.5</v>
      </c>
    </row>
    <row r="270" spans="1:4" x14ac:dyDescent="0.3">
      <c r="A270" s="111" t="s">
        <v>306</v>
      </c>
      <c r="B270" s="111" t="s">
        <v>717</v>
      </c>
      <c r="C270" s="111" t="s">
        <v>718</v>
      </c>
      <c r="D270" s="112">
        <v>3784.1</v>
      </c>
    </row>
    <row r="271" spans="1:4" x14ac:dyDescent="0.3">
      <c r="A271" s="111" t="s">
        <v>309</v>
      </c>
      <c r="B271" s="111" t="s">
        <v>719</v>
      </c>
      <c r="C271" s="111" t="s">
        <v>718</v>
      </c>
      <c r="D271" s="112">
        <v>3784.1</v>
      </c>
    </row>
    <row r="272" spans="1:4" x14ac:dyDescent="0.3">
      <c r="A272" s="111" t="s">
        <v>312</v>
      </c>
      <c r="B272" s="111" t="s">
        <v>720</v>
      </c>
      <c r="C272" s="111" t="s">
        <v>721</v>
      </c>
      <c r="D272" s="112">
        <v>3382</v>
      </c>
    </row>
    <row r="273" spans="1:4" x14ac:dyDescent="0.3">
      <c r="A273" s="111" t="s">
        <v>312</v>
      </c>
      <c r="B273" s="111" t="s">
        <v>722</v>
      </c>
      <c r="C273" s="111" t="s">
        <v>723</v>
      </c>
      <c r="D273" s="112">
        <v>402.1</v>
      </c>
    </row>
    <row r="274" spans="1:4" x14ac:dyDescent="0.3">
      <c r="A274" s="111" t="s">
        <v>306</v>
      </c>
      <c r="B274" s="111" t="s">
        <v>724</v>
      </c>
      <c r="C274" s="111" t="s">
        <v>725</v>
      </c>
      <c r="D274" s="112">
        <v>8235.5</v>
      </c>
    </row>
    <row r="275" spans="1:4" x14ac:dyDescent="0.3">
      <c r="A275" s="111" t="s">
        <v>309</v>
      </c>
      <c r="B275" s="111" t="s">
        <v>726</v>
      </c>
      <c r="C275" s="111" t="s">
        <v>727</v>
      </c>
      <c r="D275" s="112">
        <v>1600.6</v>
      </c>
    </row>
    <row r="276" spans="1:4" x14ac:dyDescent="0.3">
      <c r="A276" s="111" t="s">
        <v>312</v>
      </c>
      <c r="B276" s="111" t="s">
        <v>728</v>
      </c>
      <c r="C276" s="111" t="s">
        <v>727</v>
      </c>
      <c r="D276" s="112">
        <v>1600.6</v>
      </c>
    </row>
    <row r="277" spans="1:4" x14ac:dyDescent="0.3">
      <c r="A277" s="111" t="s">
        <v>309</v>
      </c>
      <c r="B277" s="111" t="s">
        <v>729</v>
      </c>
      <c r="C277" s="111" t="s">
        <v>730</v>
      </c>
      <c r="D277" s="112">
        <v>90.4</v>
      </c>
    </row>
    <row r="278" spans="1:4" x14ac:dyDescent="0.3">
      <c r="A278" s="111" t="s">
        <v>312</v>
      </c>
      <c r="B278" s="111" t="s">
        <v>731</v>
      </c>
      <c r="C278" s="111" t="s">
        <v>730</v>
      </c>
      <c r="D278" s="112">
        <v>90.4</v>
      </c>
    </row>
    <row r="279" spans="1:4" x14ac:dyDescent="0.3">
      <c r="A279" s="111" t="s">
        <v>309</v>
      </c>
      <c r="B279" s="111" t="s">
        <v>732</v>
      </c>
      <c r="C279" s="111" t="s">
        <v>733</v>
      </c>
      <c r="D279" s="112">
        <v>3250.8</v>
      </c>
    </row>
    <row r="280" spans="1:4" x14ac:dyDescent="0.3">
      <c r="A280" s="111" t="s">
        <v>312</v>
      </c>
      <c r="B280" s="111" t="s">
        <v>734</v>
      </c>
      <c r="C280" s="111" t="s">
        <v>733</v>
      </c>
      <c r="D280" s="112">
        <v>3250.8</v>
      </c>
    </row>
    <row r="281" spans="1:4" x14ac:dyDescent="0.3">
      <c r="A281" s="111" t="s">
        <v>309</v>
      </c>
      <c r="B281" s="111" t="s">
        <v>735</v>
      </c>
      <c r="C281" s="111" t="s">
        <v>736</v>
      </c>
      <c r="D281" s="112">
        <v>2472.3000000000002</v>
      </c>
    </row>
    <row r="282" spans="1:4" x14ac:dyDescent="0.3">
      <c r="A282" s="111" t="s">
        <v>312</v>
      </c>
      <c r="B282" s="111" t="s">
        <v>737</v>
      </c>
      <c r="C282" s="111" t="s">
        <v>736</v>
      </c>
      <c r="D282" s="112">
        <v>2472.3000000000002</v>
      </c>
    </row>
    <row r="283" spans="1:4" x14ac:dyDescent="0.3">
      <c r="A283" s="111" t="s">
        <v>309</v>
      </c>
      <c r="B283" s="111" t="s">
        <v>738</v>
      </c>
      <c r="C283" s="111" t="s">
        <v>739</v>
      </c>
      <c r="D283" s="112">
        <v>821.3</v>
      </c>
    </row>
    <row r="284" spans="1:4" x14ac:dyDescent="0.3">
      <c r="A284" s="111" t="s">
        <v>312</v>
      </c>
      <c r="B284" s="111" t="s">
        <v>740</v>
      </c>
      <c r="C284" s="111" t="s">
        <v>739</v>
      </c>
      <c r="D284" s="112">
        <v>821.3</v>
      </c>
    </row>
    <row r="285" spans="1:4" x14ac:dyDescent="0.3">
      <c r="A285" s="111" t="s">
        <v>303</v>
      </c>
      <c r="B285" s="111" t="s">
        <v>741</v>
      </c>
      <c r="C285" s="111" t="s">
        <v>742</v>
      </c>
      <c r="D285" s="112">
        <v>15564.1</v>
      </c>
    </row>
    <row r="286" spans="1:4" x14ac:dyDescent="0.3">
      <c r="A286" s="111" t="s">
        <v>306</v>
      </c>
      <c r="B286" s="111" t="s">
        <v>743</v>
      </c>
      <c r="C286" s="111" t="s">
        <v>744</v>
      </c>
      <c r="D286" s="112">
        <v>4909.3</v>
      </c>
    </row>
    <row r="287" spans="1:4" x14ac:dyDescent="0.3">
      <c r="A287" s="111" t="s">
        <v>309</v>
      </c>
      <c r="B287" s="111" t="s">
        <v>745</v>
      </c>
      <c r="C287" s="111" t="s">
        <v>746</v>
      </c>
      <c r="D287" s="112">
        <v>576.1</v>
      </c>
    </row>
    <row r="288" spans="1:4" x14ac:dyDescent="0.3">
      <c r="A288" s="111" t="s">
        <v>312</v>
      </c>
      <c r="B288" s="111" t="s">
        <v>747</v>
      </c>
      <c r="C288" s="111" t="s">
        <v>746</v>
      </c>
      <c r="D288" s="112">
        <v>576.1</v>
      </c>
    </row>
    <row r="289" spans="1:4" x14ac:dyDescent="0.3">
      <c r="A289" s="111" t="s">
        <v>309</v>
      </c>
      <c r="B289" s="111" t="s">
        <v>748</v>
      </c>
      <c r="C289" s="111" t="s">
        <v>749</v>
      </c>
      <c r="D289" s="112">
        <v>4333.3</v>
      </c>
    </row>
    <row r="290" spans="1:4" x14ac:dyDescent="0.3">
      <c r="A290" s="111" t="s">
        <v>312</v>
      </c>
      <c r="B290" s="111" t="s">
        <v>750</v>
      </c>
      <c r="C290" s="111" t="s">
        <v>749</v>
      </c>
      <c r="D290" s="112">
        <v>4333.3</v>
      </c>
    </row>
    <row r="291" spans="1:4" x14ac:dyDescent="0.3">
      <c r="A291" s="111" t="s">
        <v>306</v>
      </c>
      <c r="B291" s="111" t="s">
        <v>751</v>
      </c>
      <c r="C291" s="111" t="s">
        <v>752</v>
      </c>
      <c r="D291" s="112">
        <v>10654.7</v>
      </c>
    </row>
    <row r="292" spans="1:4" x14ac:dyDescent="0.3">
      <c r="A292" s="111" t="s">
        <v>309</v>
      </c>
      <c r="B292" s="111" t="s">
        <v>753</v>
      </c>
      <c r="C292" s="111" t="s">
        <v>754</v>
      </c>
      <c r="D292" s="112">
        <v>6253.2</v>
      </c>
    </row>
    <row r="293" spans="1:4" x14ac:dyDescent="0.3">
      <c r="A293" s="111" t="s">
        <v>312</v>
      </c>
      <c r="B293" s="111" t="s">
        <v>755</v>
      </c>
      <c r="C293" s="111" t="s">
        <v>756</v>
      </c>
      <c r="D293" s="112">
        <v>3917.5</v>
      </c>
    </row>
    <row r="294" spans="1:4" x14ac:dyDescent="0.3">
      <c r="A294" s="111" t="s">
        <v>312</v>
      </c>
      <c r="B294" s="111" t="s">
        <v>757</v>
      </c>
      <c r="C294" s="111" t="s">
        <v>758</v>
      </c>
      <c r="D294" s="112">
        <v>1792.8</v>
      </c>
    </row>
    <row r="295" spans="1:4" x14ac:dyDescent="0.3">
      <c r="A295" s="111" t="s">
        <v>312</v>
      </c>
      <c r="B295" s="111" t="s">
        <v>759</v>
      </c>
      <c r="C295" s="111" t="s">
        <v>760</v>
      </c>
      <c r="D295" s="112">
        <v>542.9</v>
      </c>
    </row>
    <row r="296" spans="1:4" x14ac:dyDescent="0.3">
      <c r="A296" s="111" t="s">
        <v>309</v>
      </c>
      <c r="B296" s="111" t="s">
        <v>761</v>
      </c>
      <c r="C296" s="111" t="s">
        <v>762</v>
      </c>
      <c r="D296" s="112">
        <v>2025</v>
      </c>
    </row>
    <row r="297" spans="1:4" x14ac:dyDescent="0.3">
      <c r="A297" s="111" t="s">
        <v>312</v>
      </c>
      <c r="B297" s="111" t="s">
        <v>763</v>
      </c>
      <c r="C297" s="111" t="s">
        <v>762</v>
      </c>
      <c r="D297" s="112">
        <v>2025</v>
      </c>
    </row>
    <row r="298" spans="1:4" x14ac:dyDescent="0.3">
      <c r="A298" s="111" t="s">
        <v>309</v>
      </c>
      <c r="B298" s="111" t="s">
        <v>764</v>
      </c>
      <c r="C298" s="111" t="s">
        <v>765</v>
      </c>
      <c r="D298" s="112" t="s">
        <v>410</v>
      </c>
    </row>
    <row r="299" spans="1:4" x14ac:dyDescent="0.3">
      <c r="A299" s="111" t="s">
        <v>312</v>
      </c>
      <c r="B299" s="111" t="s">
        <v>766</v>
      </c>
      <c r="C299" s="111" t="s">
        <v>765</v>
      </c>
      <c r="D299" s="112" t="s">
        <v>410</v>
      </c>
    </row>
    <row r="300" spans="1:4" x14ac:dyDescent="0.3">
      <c r="A300" s="111" t="s">
        <v>309</v>
      </c>
      <c r="B300" s="111" t="s">
        <v>767</v>
      </c>
      <c r="C300" s="111" t="s">
        <v>768</v>
      </c>
      <c r="D300" s="112" t="s">
        <v>410</v>
      </c>
    </row>
    <row r="301" spans="1:4" x14ac:dyDescent="0.3">
      <c r="A301" s="111" t="s">
        <v>312</v>
      </c>
      <c r="B301" s="111" t="s">
        <v>769</v>
      </c>
      <c r="C301" s="111" t="s">
        <v>768</v>
      </c>
      <c r="D301" s="112" t="s">
        <v>410</v>
      </c>
    </row>
    <row r="302" spans="1:4" x14ac:dyDescent="0.3">
      <c r="A302" s="111" t="s">
        <v>309</v>
      </c>
      <c r="B302" s="111" t="s">
        <v>770</v>
      </c>
      <c r="C302" s="111" t="s">
        <v>771</v>
      </c>
      <c r="D302" s="112">
        <v>1684.4</v>
      </c>
    </row>
    <row r="303" spans="1:4" x14ac:dyDescent="0.3">
      <c r="A303" s="111" t="s">
        <v>312</v>
      </c>
      <c r="B303" s="111" t="s">
        <v>772</v>
      </c>
      <c r="C303" s="111" t="s">
        <v>771</v>
      </c>
      <c r="D303" s="112">
        <v>1684.4</v>
      </c>
    </row>
    <row r="304" spans="1:4" x14ac:dyDescent="0.3">
      <c r="A304" s="111" t="s">
        <v>303</v>
      </c>
      <c r="B304" s="111" t="s">
        <v>773</v>
      </c>
      <c r="C304" s="111" t="s">
        <v>774</v>
      </c>
      <c r="D304" s="112">
        <v>8071.9</v>
      </c>
    </row>
    <row r="305" spans="1:4" x14ac:dyDescent="0.3">
      <c r="A305" s="111" t="s">
        <v>306</v>
      </c>
      <c r="B305" s="111" t="s">
        <v>775</v>
      </c>
      <c r="C305" s="111" t="s">
        <v>776</v>
      </c>
      <c r="D305" s="112">
        <v>7913.7</v>
      </c>
    </row>
    <row r="306" spans="1:4" x14ac:dyDescent="0.3">
      <c r="A306" s="111" t="s">
        <v>309</v>
      </c>
      <c r="B306" s="111" t="s">
        <v>777</v>
      </c>
      <c r="C306" s="111" t="s">
        <v>778</v>
      </c>
      <c r="D306" s="112" t="s">
        <v>410</v>
      </c>
    </row>
    <row r="307" spans="1:4" x14ac:dyDescent="0.3">
      <c r="A307" s="111" t="s">
        <v>312</v>
      </c>
      <c r="B307" s="111" t="s">
        <v>779</v>
      </c>
      <c r="C307" s="111" t="s">
        <v>778</v>
      </c>
      <c r="D307" s="112" t="s">
        <v>410</v>
      </c>
    </row>
    <row r="308" spans="1:4" x14ac:dyDescent="0.3">
      <c r="A308" s="111" t="s">
        <v>309</v>
      </c>
      <c r="B308" s="111" t="s">
        <v>780</v>
      </c>
      <c r="C308" s="111" t="s">
        <v>781</v>
      </c>
      <c r="D308" s="112">
        <v>5957.2</v>
      </c>
    </row>
    <row r="309" spans="1:4" x14ac:dyDescent="0.3">
      <c r="A309" s="111" t="s">
        <v>312</v>
      </c>
      <c r="B309" s="111" t="s">
        <v>782</v>
      </c>
      <c r="C309" s="111" t="s">
        <v>781</v>
      </c>
      <c r="D309" s="112">
        <v>5957.2</v>
      </c>
    </row>
    <row r="310" spans="1:4" x14ac:dyDescent="0.3">
      <c r="A310" s="111" t="s">
        <v>309</v>
      </c>
      <c r="B310" s="111" t="s">
        <v>783</v>
      </c>
      <c r="C310" s="111" t="s">
        <v>784</v>
      </c>
      <c r="D310" s="112">
        <v>1504</v>
      </c>
    </row>
    <row r="311" spans="1:4" x14ac:dyDescent="0.3">
      <c r="A311" s="111" t="s">
        <v>312</v>
      </c>
      <c r="B311" s="111" t="s">
        <v>785</v>
      </c>
      <c r="C311" s="111" t="s">
        <v>784</v>
      </c>
      <c r="D311" s="112">
        <v>1504</v>
      </c>
    </row>
    <row r="312" spans="1:4" x14ac:dyDescent="0.3">
      <c r="A312" s="111" t="s">
        <v>309</v>
      </c>
      <c r="B312" s="111" t="s">
        <v>786</v>
      </c>
      <c r="C312" s="111" t="s">
        <v>787</v>
      </c>
      <c r="D312" s="112" t="s">
        <v>410</v>
      </c>
    </row>
    <row r="313" spans="1:4" x14ac:dyDescent="0.3">
      <c r="A313" s="111" t="s">
        <v>312</v>
      </c>
      <c r="B313" s="111" t="s">
        <v>788</v>
      </c>
      <c r="C313" s="111" t="s">
        <v>787</v>
      </c>
      <c r="D313" s="112" t="s">
        <v>410</v>
      </c>
    </row>
    <row r="314" spans="1:4" x14ac:dyDescent="0.3">
      <c r="A314" s="111" t="s">
        <v>306</v>
      </c>
      <c r="B314" s="111" t="s">
        <v>789</v>
      </c>
      <c r="C314" s="111" t="s">
        <v>790</v>
      </c>
      <c r="D314" s="112">
        <v>158.1</v>
      </c>
    </row>
    <row r="315" spans="1:4" x14ac:dyDescent="0.3">
      <c r="A315" s="111" t="s">
        <v>309</v>
      </c>
      <c r="B315" s="111" t="s">
        <v>791</v>
      </c>
      <c r="C315" s="111" t="s">
        <v>790</v>
      </c>
      <c r="D315" s="112">
        <v>158.1</v>
      </c>
    </row>
    <row r="316" spans="1:4" x14ac:dyDescent="0.3">
      <c r="A316" s="111" t="s">
        <v>312</v>
      </c>
      <c r="B316" s="111" t="s">
        <v>792</v>
      </c>
      <c r="C316" s="111" t="s">
        <v>790</v>
      </c>
      <c r="D316" s="112">
        <v>158.1</v>
      </c>
    </row>
    <row r="317" spans="1:4" x14ac:dyDescent="0.3">
      <c r="A317" s="111" t="s">
        <v>303</v>
      </c>
      <c r="B317" s="111" t="s">
        <v>793</v>
      </c>
      <c r="C317" s="111" t="s">
        <v>794</v>
      </c>
      <c r="D317" s="112">
        <v>34343.5</v>
      </c>
    </row>
    <row r="318" spans="1:4" x14ac:dyDescent="0.3">
      <c r="A318" s="111" t="s">
        <v>306</v>
      </c>
      <c r="B318" s="111" t="s">
        <v>795</v>
      </c>
      <c r="C318" s="111" t="s">
        <v>796</v>
      </c>
      <c r="D318" s="112">
        <v>13.7</v>
      </c>
    </row>
    <row r="319" spans="1:4" x14ac:dyDescent="0.3">
      <c r="A319" s="111" t="s">
        <v>309</v>
      </c>
      <c r="B319" s="111" t="s">
        <v>797</v>
      </c>
      <c r="C319" s="111" t="s">
        <v>796</v>
      </c>
      <c r="D319" s="112">
        <v>13.7</v>
      </c>
    </row>
    <row r="320" spans="1:4" x14ac:dyDescent="0.3">
      <c r="A320" s="111" t="s">
        <v>312</v>
      </c>
      <c r="B320" s="111" t="s">
        <v>798</v>
      </c>
      <c r="C320" s="111" t="s">
        <v>796</v>
      </c>
      <c r="D320" s="112">
        <v>13.7</v>
      </c>
    </row>
    <row r="321" spans="1:4" x14ac:dyDescent="0.3">
      <c r="A321" s="111" t="s">
        <v>306</v>
      </c>
      <c r="B321" s="111" t="s">
        <v>799</v>
      </c>
      <c r="C321" s="111" t="s">
        <v>800</v>
      </c>
      <c r="D321" s="112">
        <v>34329.800000000003</v>
      </c>
    </row>
    <row r="322" spans="1:4" x14ac:dyDescent="0.3">
      <c r="A322" s="111" t="s">
        <v>309</v>
      </c>
      <c r="B322" s="111" t="s">
        <v>801</v>
      </c>
      <c r="C322" s="111" t="s">
        <v>800</v>
      </c>
      <c r="D322" s="112">
        <v>34329.800000000003</v>
      </c>
    </row>
    <row r="323" spans="1:4" x14ac:dyDescent="0.3">
      <c r="A323" s="111" t="s">
        <v>312</v>
      </c>
      <c r="B323" s="111" t="s">
        <v>802</v>
      </c>
      <c r="C323" s="111" t="s">
        <v>800</v>
      </c>
      <c r="D323" s="112">
        <v>34329.800000000003</v>
      </c>
    </row>
    <row r="324" spans="1:4" x14ac:dyDescent="0.3">
      <c r="A324" s="111" t="s">
        <v>303</v>
      </c>
      <c r="B324" s="111" t="s">
        <v>803</v>
      </c>
      <c r="C324" s="111" t="s">
        <v>804</v>
      </c>
      <c r="D324" s="112">
        <v>66959.399999999994</v>
      </c>
    </row>
    <row r="325" spans="1:4" x14ac:dyDescent="0.3">
      <c r="A325" s="111" t="s">
        <v>306</v>
      </c>
      <c r="B325" s="111" t="s">
        <v>805</v>
      </c>
      <c r="C325" s="111" t="s">
        <v>806</v>
      </c>
      <c r="D325" s="112">
        <v>30982.2</v>
      </c>
    </row>
    <row r="326" spans="1:4" x14ac:dyDescent="0.3">
      <c r="A326" s="111" t="s">
        <v>309</v>
      </c>
      <c r="B326" s="111" t="s">
        <v>807</v>
      </c>
      <c r="C326" s="111" t="s">
        <v>808</v>
      </c>
      <c r="D326" s="112" t="s">
        <v>410</v>
      </c>
    </row>
    <row r="327" spans="1:4" x14ac:dyDescent="0.3">
      <c r="A327" s="111" t="s">
        <v>312</v>
      </c>
      <c r="B327" s="111" t="s">
        <v>809</v>
      </c>
      <c r="C327" s="111" t="s">
        <v>808</v>
      </c>
      <c r="D327" s="112" t="s">
        <v>410</v>
      </c>
    </row>
    <row r="328" spans="1:4" x14ac:dyDescent="0.3">
      <c r="A328" s="111" t="s">
        <v>309</v>
      </c>
      <c r="B328" s="111" t="s">
        <v>810</v>
      </c>
      <c r="C328" s="111" t="s">
        <v>811</v>
      </c>
      <c r="D328" s="112">
        <v>553.79999999999995</v>
      </c>
    </row>
    <row r="329" spans="1:4" x14ac:dyDescent="0.3">
      <c r="A329" s="111" t="s">
        <v>312</v>
      </c>
      <c r="B329" s="111" t="s">
        <v>812</v>
      </c>
      <c r="C329" s="111" t="s">
        <v>811</v>
      </c>
      <c r="D329" s="112">
        <v>553.79999999999995</v>
      </c>
    </row>
    <row r="330" spans="1:4" x14ac:dyDescent="0.3">
      <c r="A330" s="111" t="s">
        <v>309</v>
      </c>
      <c r="B330" s="111" t="s">
        <v>813</v>
      </c>
      <c r="C330" s="111" t="s">
        <v>814</v>
      </c>
      <c r="D330" s="112">
        <v>5569.4</v>
      </c>
    </row>
    <row r="331" spans="1:4" x14ac:dyDescent="0.3">
      <c r="A331" s="111" t="s">
        <v>312</v>
      </c>
      <c r="B331" s="111" t="s">
        <v>815</v>
      </c>
      <c r="C331" s="111" t="s">
        <v>816</v>
      </c>
      <c r="D331" s="112" t="s">
        <v>410</v>
      </c>
    </row>
    <row r="332" spans="1:4" x14ac:dyDescent="0.3">
      <c r="A332" s="111" t="s">
        <v>312</v>
      </c>
      <c r="B332" s="111" t="s">
        <v>817</v>
      </c>
      <c r="C332" s="111" t="s">
        <v>818</v>
      </c>
      <c r="D332" s="112" t="s">
        <v>410</v>
      </c>
    </row>
    <row r="333" spans="1:4" x14ac:dyDescent="0.3">
      <c r="A333" s="111" t="s">
        <v>309</v>
      </c>
      <c r="B333" s="111" t="s">
        <v>819</v>
      </c>
      <c r="C333" s="111" t="s">
        <v>820</v>
      </c>
      <c r="D333" s="112">
        <v>11957.2</v>
      </c>
    </row>
    <row r="334" spans="1:4" x14ac:dyDescent="0.3">
      <c r="A334" s="111" t="s">
        <v>312</v>
      </c>
      <c r="B334" s="111" t="s">
        <v>821</v>
      </c>
      <c r="C334" s="111" t="s">
        <v>820</v>
      </c>
      <c r="D334" s="112">
        <v>11957.2</v>
      </c>
    </row>
    <row r="335" spans="1:4" x14ac:dyDescent="0.3">
      <c r="A335" s="111" t="s">
        <v>309</v>
      </c>
      <c r="B335" s="111" t="s">
        <v>822</v>
      </c>
      <c r="C335" s="111" t="s">
        <v>823</v>
      </c>
      <c r="D335" s="112">
        <v>1975.3</v>
      </c>
    </row>
    <row r="336" spans="1:4" x14ac:dyDescent="0.3">
      <c r="A336" s="111" t="s">
        <v>312</v>
      </c>
      <c r="B336" s="111" t="s">
        <v>824</v>
      </c>
      <c r="C336" s="111" t="s">
        <v>823</v>
      </c>
      <c r="D336" s="112">
        <v>1975.3</v>
      </c>
    </row>
    <row r="337" spans="1:4" x14ac:dyDescent="0.3">
      <c r="A337" s="111" t="s">
        <v>309</v>
      </c>
      <c r="B337" s="111" t="s">
        <v>825</v>
      </c>
      <c r="C337" s="111" t="s">
        <v>826</v>
      </c>
      <c r="D337" s="112">
        <v>8749.7000000000007</v>
      </c>
    </row>
    <row r="338" spans="1:4" x14ac:dyDescent="0.3">
      <c r="A338" s="111" t="s">
        <v>312</v>
      </c>
      <c r="B338" s="111" t="s">
        <v>827</v>
      </c>
      <c r="C338" s="111" t="s">
        <v>826</v>
      </c>
      <c r="D338" s="112">
        <v>8749.7000000000007</v>
      </c>
    </row>
    <row r="339" spans="1:4" x14ac:dyDescent="0.3">
      <c r="A339" s="111" t="s">
        <v>309</v>
      </c>
      <c r="B339" s="111" t="s">
        <v>828</v>
      </c>
      <c r="C339" s="111" t="s">
        <v>829</v>
      </c>
      <c r="D339" s="112" t="s">
        <v>410</v>
      </c>
    </row>
    <row r="340" spans="1:4" x14ac:dyDescent="0.3">
      <c r="A340" s="111" t="s">
        <v>312</v>
      </c>
      <c r="B340" s="111" t="s">
        <v>830</v>
      </c>
      <c r="C340" s="111" t="s">
        <v>829</v>
      </c>
      <c r="D340" s="112" t="s">
        <v>410</v>
      </c>
    </row>
    <row r="341" spans="1:4" x14ac:dyDescent="0.3">
      <c r="A341" s="111" t="s">
        <v>306</v>
      </c>
      <c r="B341" s="111" t="s">
        <v>831</v>
      </c>
      <c r="C341" s="111" t="s">
        <v>832</v>
      </c>
      <c r="D341" s="112">
        <v>2469.3000000000002</v>
      </c>
    </row>
    <row r="342" spans="1:4" x14ac:dyDescent="0.3">
      <c r="A342" s="111" t="s">
        <v>309</v>
      </c>
      <c r="B342" s="111" t="s">
        <v>833</v>
      </c>
      <c r="C342" s="111" t="s">
        <v>832</v>
      </c>
      <c r="D342" s="112">
        <v>2469.3000000000002</v>
      </c>
    </row>
    <row r="343" spans="1:4" x14ac:dyDescent="0.3">
      <c r="A343" s="111" t="s">
        <v>312</v>
      </c>
      <c r="B343" s="111" t="s">
        <v>834</v>
      </c>
      <c r="C343" s="111" t="s">
        <v>832</v>
      </c>
      <c r="D343" s="112">
        <v>2469.3000000000002</v>
      </c>
    </row>
    <row r="344" spans="1:4" x14ac:dyDescent="0.3">
      <c r="A344" s="111" t="s">
        <v>306</v>
      </c>
      <c r="B344" s="111" t="s">
        <v>835</v>
      </c>
      <c r="C344" s="111" t="s">
        <v>836</v>
      </c>
      <c r="D344" s="112">
        <v>3785.7</v>
      </c>
    </row>
    <row r="345" spans="1:4" x14ac:dyDescent="0.3">
      <c r="A345" s="111" t="s">
        <v>309</v>
      </c>
      <c r="B345" s="111" t="s">
        <v>837</v>
      </c>
      <c r="C345" s="111" t="s">
        <v>836</v>
      </c>
      <c r="D345" s="112">
        <v>3785.7</v>
      </c>
    </row>
    <row r="346" spans="1:4" x14ac:dyDescent="0.3">
      <c r="A346" s="111" t="s">
        <v>312</v>
      </c>
      <c r="B346" s="111" t="s">
        <v>838</v>
      </c>
      <c r="C346" s="111" t="s">
        <v>836</v>
      </c>
      <c r="D346" s="112">
        <v>3785.7</v>
      </c>
    </row>
    <row r="347" spans="1:4" x14ac:dyDescent="0.3">
      <c r="A347" s="111" t="s">
        <v>306</v>
      </c>
      <c r="B347" s="111" t="s">
        <v>839</v>
      </c>
      <c r="C347" s="111" t="s">
        <v>840</v>
      </c>
      <c r="D347" s="112">
        <v>19940.599999999999</v>
      </c>
    </row>
    <row r="348" spans="1:4" x14ac:dyDescent="0.3">
      <c r="A348" s="111" t="s">
        <v>309</v>
      </c>
      <c r="B348" s="111" t="s">
        <v>841</v>
      </c>
      <c r="C348" s="111" t="s">
        <v>842</v>
      </c>
      <c r="D348" s="112">
        <v>1746.5</v>
      </c>
    </row>
    <row r="349" spans="1:4" x14ac:dyDescent="0.3">
      <c r="A349" s="111" t="s">
        <v>312</v>
      </c>
      <c r="B349" s="111" t="s">
        <v>843</v>
      </c>
      <c r="C349" s="111" t="s">
        <v>842</v>
      </c>
      <c r="D349" s="112">
        <v>1746.5</v>
      </c>
    </row>
    <row r="350" spans="1:4" x14ac:dyDescent="0.3">
      <c r="A350" s="111" t="s">
        <v>309</v>
      </c>
      <c r="B350" s="111" t="s">
        <v>844</v>
      </c>
      <c r="C350" s="111" t="s">
        <v>845</v>
      </c>
      <c r="D350" s="112">
        <v>18194.099999999999</v>
      </c>
    </row>
    <row r="351" spans="1:4" x14ac:dyDescent="0.3">
      <c r="A351" s="111" t="s">
        <v>312</v>
      </c>
      <c r="B351" s="111" t="s">
        <v>846</v>
      </c>
      <c r="C351" s="111" t="s">
        <v>845</v>
      </c>
      <c r="D351" s="112">
        <v>18194.099999999999</v>
      </c>
    </row>
    <row r="352" spans="1:4" x14ac:dyDescent="0.3">
      <c r="A352" s="111" t="s">
        <v>306</v>
      </c>
      <c r="B352" s="111" t="s">
        <v>847</v>
      </c>
      <c r="C352" s="111" t="s">
        <v>848</v>
      </c>
      <c r="D352" s="112">
        <v>9575.9</v>
      </c>
    </row>
    <row r="353" spans="1:4" x14ac:dyDescent="0.3">
      <c r="A353" s="111" t="s">
        <v>309</v>
      </c>
      <c r="B353" s="111" t="s">
        <v>849</v>
      </c>
      <c r="C353" s="111" t="s">
        <v>850</v>
      </c>
      <c r="D353" s="112">
        <v>606.70000000000005</v>
      </c>
    </row>
    <row r="354" spans="1:4" x14ac:dyDescent="0.3">
      <c r="A354" s="111" t="s">
        <v>312</v>
      </c>
      <c r="B354" s="111" t="s">
        <v>851</v>
      </c>
      <c r="C354" s="111" t="s">
        <v>850</v>
      </c>
      <c r="D354" s="112">
        <v>606.70000000000005</v>
      </c>
    </row>
    <row r="355" spans="1:4" x14ac:dyDescent="0.3">
      <c r="A355" s="111" t="s">
        <v>309</v>
      </c>
      <c r="B355" s="111" t="s">
        <v>852</v>
      </c>
      <c r="C355" s="111" t="s">
        <v>853</v>
      </c>
      <c r="D355" s="112">
        <v>581</v>
      </c>
    </row>
    <row r="356" spans="1:4" x14ac:dyDescent="0.3">
      <c r="A356" s="111" t="s">
        <v>312</v>
      </c>
      <c r="B356" s="111" t="s">
        <v>854</v>
      </c>
      <c r="C356" s="111" t="s">
        <v>853</v>
      </c>
      <c r="D356" s="112">
        <v>581</v>
      </c>
    </row>
    <row r="357" spans="1:4" x14ac:dyDescent="0.3">
      <c r="A357" s="111" t="s">
        <v>309</v>
      </c>
      <c r="B357" s="111" t="s">
        <v>855</v>
      </c>
      <c r="C357" s="111" t="s">
        <v>856</v>
      </c>
      <c r="D357" s="112">
        <v>1970.5</v>
      </c>
    </row>
    <row r="358" spans="1:4" x14ac:dyDescent="0.3">
      <c r="A358" s="111" t="s">
        <v>312</v>
      </c>
      <c r="B358" s="111" t="s">
        <v>857</v>
      </c>
      <c r="C358" s="111" t="s">
        <v>856</v>
      </c>
      <c r="D358" s="112">
        <v>1970.5</v>
      </c>
    </row>
    <row r="359" spans="1:4" x14ac:dyDescent="0.3">
      <c r="A359" s="111" t="s">
        <v>309</v>
      </c>
      <c r="B359" s="111" t="s">
        <v>858</v>
      </c>
      <c r="C359" s="111" t="s">
        <v>859</v>
      </c>
      <c r="D359" s="112">
        <v>6417.7</v>
      </c>
    </row>
    <row r="360" spans="1:4" x14ac:dyDescent="0.3">
      <c r="A360" s="111" t="s">
        <v>312</v>
      </c>
      <c r="B360" s="111" t="s">
        <v>860</v>
      </c>
      <c r="C360" s="111" t="s">
        <v>859</v>
      </c>
      <c r="D360" s="112">
        <v>6417.7</v>
      </c>
    </row>
    <row r="361" spans="1:4" x14ac:dyDescent="0.3">
      <c r="A361" s="111" t="s">
        <v>306</v>
      </c>
      <c r="B361" s="111" t="s">
        <v>861</v>
      </c>
      <c r="C361" s="111" t="s">
        <v>862</v>
      </c>
      <c r="D361" s="112">
        <v>205.7</v>
      </c>
    </row>
    <row r="362" spans="1:4" x14ac:dyDescent="0.3">
      <c r="A362" s="111" t="s">
        <v>309</v>
      </c>
      <c r="B362" s="111" t="s">
        <v>863</v>
      </c>
      <c r="C362" s="111" t="s">
        <v>862</v>
      </c>
      <c r="D362" s="112">
        <v>205.7</v>
      </c>
    </row>
    <row r="363" spans="1:4" x14ac:dyDescent="0.3">
      <c r="A363" s="111" t="s">
        <v>312</v>
      </c>
      <c r="B363" s="111" t="s">
        <v>864</v>
      </c>
      <c r="C363" s="111" t="s">
        <v>862</v>
      </c>
      <c r="D363" s="112">
        <v>205.7</v>
      </c>
    </row>
    <row r="364" spans="1:4" x14ac:dyDescent="0.3">
      <c r="A364" s="111" t="s">
        <v>303</v>
      </c>
      <c r="B364" s="111" t="s">
        <v>865</v>
      </c>
      <c r="C364" s="111" t="s">
        <v>866</v>
      </c>
      <c r="D364" s="112">
        <v>25115.5</v>
      </c>
    </row>
    <row r="365" spans="1:4" x14ac:dyDescent="0.3">
      <c r="A365" s="111" t="s">
        <v>306</v>
      </c>
      <c r="B365" s="111" t="s">
        <v>867</v>
      </c>
      <c r="C365" s="111" t="s">
        <v>868</v>
      </c>
      <c r="D365" s="112">
        <v>2448.6999999999998</v>
      </c>
    </row>
    <row r="366" spans="1:4" x14ac:dyDescent="0.3">
      <c r="A366" s="111" t="s">
        <v>309</v>
      </c>
      <c r="B366" s="111" t="s">
        <v>869</v>
      </c>
      <c r="C366" s="111" t="s">
        <v>868</v>
      </c>
      <c r="D366" s="112">
        <v>2448.6999999999998</v>
      </c>
    </row>
    <row r="367" spans="1:4" x14ac:dyDescent="0.3">
      <c r="A367" s="111" t="s">
        <v>312</v>
      </c>
      <c r="B367" s="111" t="s">
        <v>870</v>
      </c>
      <c r="C367" s="111" t="s">
        <v>868</v>
      </c>
      <c r="D367" s="112">
        <v>2448.6999999999998</v>
      </c>
    </row>
    <row r="368" spans="1:4" x14ac:dyDescent="0.3">
      <c r="A368" s="111" t="s">
        <v>306</v>
      </c>
      <c r="B368" s="111" t="s">
        <v>871</v>
      </c>
      <c r="C368" s="111" t="s">
        <v>872</v>
      </c>
      <c r="D368" s="112">
        <v>22666.799999999999</v>
      </c>
    </row>
    <row r="369" spans="1:4" x14ac:dyDescent="0.3">
      <c r="A369" s="111" t="s">
        <v>309</v>
      </c>
      <c r="B369" s="111" t="s">
        <v>873</v>
      </c>
      <c r="C369" s="111" t="s">
        <v>872</v>
      </c>
      <c r="D369" s="112">
        <v>22666.799999999999</v>
      </c>
    </row>
    <row r="370" spans="1:4" x14ac:dyDescent="0.3">
      <c r="A370" s="111" t="s">
        <v>312</v>
      </c>
      <c r="B370" s="111" t="s">
        <v>874</v>
      </c>
      <c r="C370" s="111" t="s">
        <v>872</v>
      </c>
      <c r="D370" s="112">
        <v>22666.799999999999</v>
      </c>
    </row>
    <row r="371" spans="1:4" x14ac:dyDescent="0.3">
      <c r="A371" s="111" t="s">
        <v>303</v>
      </c>
      <c r="B371" s="111" t="s">
        <v>875</v>
      </c>
      <c r="C371" s="111" t="s">
        <v>876</v>
      </c>
      <c r="D371" s="112">
        <v>28216.7</v>
      </c>
    </row>
    <row r="372" spans="1:4" x14ac:dyDescent="0.3">
      <c r="A372" s="111" t="s">
        <v>306</v>
      </c>
      <c r="B372" s="111" t="s">
        <v>877</v>
      </c>
      <c r="C372" s="111" t="s">
        <v>878</v>
      </c>
      <c r="D372" s="112">
        <v>5544.9</v>
      </c>
    </row>
    <row r="373" spans="1:4" x14ac:dyDescent="0.3">
      <c r="A373" s="111" t="s">
        <v>309</v>
      </c>
      <c r="B373" s="111" t="s">
        <v>879</v>
      </c>
      <c r="C373" s="111" t="s">
        <v>880</v>
      </c>
      <c r="D373" s="112">
        <v>1810.5</v>
      </c>
    </row>
    <row r="374" spans="1:4" x14ac:dyDescent="0.3">
      <c r="A374" s="111" t="s">
        <v>312</v>
      </c>
      <c r="B374" s="111" t="s">
        <v>881</v>
      </c>
      <c r="C374" s="111" t="s">
        <v>880</v>
      </c>
      <c r="D374" s="112">
        <v>1810.5</v>
      </c>
    </row>
    <row r="375" spans="1:4" x14ac:dyDescent="0.3">
      <c r="A375" s="111" t="s">
        <v>309</v>
      </c>
      <c r="B375" s="111" t="s">
        <v>882</v>
      </c>
      <c r="C375" s="111" t="s">
        <v>883</v>
      </c>
      <c r="D375" s="112">
        <v>3734.3</v>
      </c>
    </row>
    <row r="376" spans="1:4" x14ac:dyDescent="0.3">
      <c r="A376" s="111" t="s">
        <v>312</v>
      </c>
      <c r="B376" s="111" t="s">
        <v>884</v>
      </c>
      <c r="C376" s="111" t="s">
        <v>883</v>
      </c>
      <c r="D376" s="112">
        <v>3734.3</v>
      </c>
    </row>
    <row r="377" spans="1:4" x14ac:dyDescent="0.3">
      <c r="A377" s="111" t="s">
        <v>306</v>
      </c>
      <c r="B377" s="111" t="s">
        <v>885</v>
      </c>
      <c r="C377" s="111" t="s">
        <v>886</v>
      </c>
      <c r="D377" s="112">
        <v>22671.8</v>
      </c>
    </row>
    <row r="378" spans="1:4" x14ac:dyDescent="0.3">
      <c r="A378" s="111" t="s">
        <v>309</v>
      </c>
      <c r="B378" s="111" t="s">
        <v>887</v>
      </c>
      <c r="C378" s="111" t="s">
        <v>888</v>
      </c>
      <c r="D378" s="112">
        <v>5016</v>
      </c>
    </row>
    <row r="379" spans="1:4" x14ac:dyDescent="0.3">
      <c r="A379" s="111" t="s">
        <v>312</v>
      </c>
      <c r="B379" s="111" t="s">
        <v>889</v>
      </c>
      <c r="C379" s="111" t="s">
        <v>888</v>
      </c>
      <c r="D379" s="112">
        <v>5016</v>
      </c>
    </row>
    <row r="380" spans="1:4" x14ac:dyDescent="0.3">
      <c r="A380" s="111" t="s">
        <v>309</v>
      </c>
      <c r="B380" s="111" t="s">
        <v>890</v>
      </c>
      <c r="C380" s="111" t="s">
        <v>891</v>
      </c>
      <c r="D380" s="112">
        <v>7341.2</v>
      </c>
    </row>
    <row r="381" spans="1:4" x14ac:dyDescent="0.3">
      <c r="A381" s="111" t="s">
        <v>312</v>
      </c>
      <c r="B381" s="111" t="s">
        <v>892</v>
      </c>
      <c r="C381" s="111" t="s">
        <v>891</v>
      </c>
      <c r="D381" s="112">
        <v>7341.2</v>
      </c>
    </row>
    <row r="382" spans="1:4" x14ac:dyDescent="0.3">
      <c r="A382" s="111" t="s">
        <v>309</v>
      </c>
      <c r="B382" s="111" t="s">
        <v>893</v>
      </c>
      <c r="C382" s="111" t="s">
        <v>894</v>
      </c>
      <c r="D382" s="112">
        <v>4312.6000000000004</v>
      </c>
    </row>
    <row r="383" spans="1:4" x14ac:dyDescent="0.3">
      <c r="A383" s="111" t="s">
        <v>312</v>
      </c>
      <c r="B383" s="111" t="s">
        <v>895</v>
      </c>
      <c r="C383" s="111" t="s">
        <v>894</v>
      </c>
      <c r="D383" s="112">
        <v>4312.6000000000004</v>
      </c>
    </row>
    <row r="384" spans="1:4" x14ac:dyDescent="0.3">
      <c r="A384" s="111" t="s">
        <v>309</v>
      </c>
      <c r="B384" s="111" t="s">
        <v>896</v>
      </c>
      <c r="C384" s="111" t="s">
        <v>897</v>
      </c>
      <c r="D384" s="112">
        <v>6002.1</v>
      </c>
    </row>
    <row r="385" spans="1:4" x14ac:dyDescent="0.3">
      <c r="A385" s="111" t="s">
        <v>312</v>
      </c>
      <c r="B385" s="111" t="s">
        <v>898</v>
      </c>
      <c r="C385" s="111" t="s">
        <v>899</v>
      </c>
      <c r="D385" s="112">
        <v>3698.7</v>
      </c>
    </row>
    <row r="386" spans="1:4" x14ac:dyDescent="0.3">
      <c r="A386" s="111" t="s">
        <v>312</v>
      </c>
      <c r="B386" s="111" t="s">
        <v>900</v>
      </c>
      <c r="C386" s="111" t="s">
        <v>901</v>
      </c>
      <c r="D386" s="112">
        <v>2303.4</v>
      </c>
    </row>
    <row r="387" spans="1:4" x14ac:dyDescent="0.3">
      <c r="A387" s="111" t="s">
        <v>303</v>
      </c>
      <c r="B387" s="111" t="s">
        <v>902</v>
      </c>
      <c r="C387" s="111" t="s">
        <v>903</v>
      </c>
      <c r="D387" s="112">
        <v>26071.200000000001</v>
      </c>
    </row>
    <row r="388" spans="1:4" x14ac:dyDescent="0.3">
      <c r="A388" s="111" t="s">
        <v>306</v>
      </c>
      <c r="B388" s="111" t="s">
        <v>904</v>
      </c>
      <c r="C388" s="111" t="s">
        <v>905</v>
      </c>
      <c r="D388" s="112">
        <v>7951.9</v>
      </c>
    </row>
    <row r="389" spans="1:4" x14ac:dyDescent="0.3">
      <c r="A389" s="111" t="s">
        <v>309</v>
      </c>
      <c r="B389" s="111" t="s">
        <v>906</v>
      </c>
      <c r="C389" s="111" t="s">
        <v>907</v>
      </c>
      <c r="D389" s="112">
        <v>793.8</v>
      </c>
    </row>
    <row r="390" spans="1:4" x14ac:dyDescent="0.3">
      <c r="A390" s="111" t="s">
        <v>312</v>
      </c>
      <c r="B390" s="111" t="s">
        <v>908</v>
      </c>
      <c r="C390" s="111" t="s">
        <v>907</v>
      </c>
      <c r="D390" s="112">
        <v>793.8</v>
      </c>
    </row>
    <row r="391" spans="1:4" x14ac:dyDescent="0.3">
      <c r="A391" s="111" t="s">
        <v>309</v>
      </c>
      <c r="B391" s="111" t="s">
        <v>909</v>
      </c>
      <c r="C391" s="111" t="s">
        <v>910</v>
      </c>
      <c r="D391" s="112">
        <v>2269.6999999999998</v>
      </c>
    </row>
    <row r="392" spans="1:4" x14ac:dyDescent="0.3">
      <c r="A392" s="111" t="s">
        <v>312</v>
      </c>
      <c r="B392" s="111" t="s">
        <v>911</v>
      </c>
      <c r="C392" s="111" t="s">
        <v>910</v>
      </c>
      <c r="D392" s="112">
        <v>2269.6999999999998</v>
      </c>
    </row>
    <row r="393" spans="1:4" x14ac:dyDescent="0.3">
      <c r="A393" s="111" t="s">
        <v>309</v>
      </c>
      <c r="B393" s="111" t="s">
        <v>912</v>
      </c>
      <c r="C393" s="111" t="s">
        <v>913</v>
      </c>
      <c r="D393" s="112">
        <v>3261</v>
      </c>
    </row>
    <row r="394" spans="1:4" x14ac:dyDescent="0.3">
      <c r="A394" s="111" t="s">
        <v>312</v>
      </c>
      <c r="B394" s="111" t="s">
        <v>914</v>
      </c>
      <c r="C394" s="111" t="s">
        <v>913</v>
      </c>
      <c r="D394" s="112">
        <v>3261</v>
      </c>
    </row>
    <row r="395" spans="1:4" x14ac:dyDescent="0.3">
      <c r="A395" s="111" t="s">
        <v>309</v>
      </c>
      <c r="B395" s="111" t="s">
        <v>915</v>
      </c>
      <c r="C395" s="111" t="s">
        <v>916</v>
      </c>
      <c r="D395" s="112">
        <v>1211.9000000000001</v>
      </c>
    </row>
    <row r="396" spans="1:4" x14ac:dyDescent="0.3">
      <c r="A396" s="111" t="s">
        <v>312</v>
      </c>
      <c r="B396" s="111" t="s">
        <v>917</v>
      </c>
      <c r="C396" s="111" t="s">
        <v>916</v>
      </c>
      <c r="D396" s="112">
        <v>1211.9000000000001</v>
      </c>
    </row>
    <row r="397" spans="1:4" x14ac:dyDescent="0.3">
      <c r="A397" s="111" t="s">
        <v>309</v>
      </c>
      <c r="B397" s="111" t="s">
        <v>918</v>
      </c>
      <c r="C397" s="111" t="s">
        <v>919</v>
      </c>
      <c r="D397" s="112">
        <v>415.5</v>
      </c>
    </row>
    <row r="398" spans="1:4" x14ac:dyDescent="0.3">
      <c r="A398" s="111" t="s">
        <v>312</v>
      </c>
      <c r="B398" s="111" t="s">
        <v>920</v>
      </c>
      <c r="C398" s="111" t="s">
        <v>919</v>
      </c>
      <c r="D398" s="112">
        <v>415.5</v>
      </c>
    </row>
    <row r="399" spans="1:4" x14ac:dyDescent="0.3">
      <c r="A399" s="111" t="s">
        <v>306</v>
      </c>
      <c r="B399" s="111" t="s">
        <v>921</v>
      </c>
      <c r="C399" s="111" t="s">
        <v>922</v>
      </c>
      <c r="D399" s="112">
        <v>458.1</v>
      </c>
    </row>
    <row r="400" spans="1:4" x14ac:dyDescent="0.3">
      <c r="A400" s="111" t="s">
        <v>309</v>
      </c>
      <c r="B400" s="111" t="s">
        <v>923</v>
      </c>
      <c r="C400" s="111" t="s">
        <v>922</v>
      </c>
      <c r="D400" s="112">
        <v>458.1</v>
      </c>
    </row>
    <row r="401" spans="1:4" x14ac:dyDescent="0.3">
      <c r="A401" s="111" t="s">
        <v>312</v>
      </c>
      <c r="B401" s="111" t="s">
        <v>924</v>
      </c>
      <c r="C401" s="111" t="s">
        <v>922</v>
      </c>
      <c r="D401" s="112">
        <v>458.1</v>
      </c>
    </row>
    <row r="402" spans="1:4" x14ac:dyDescent="0.3">
      <c r="A402" s="111" t="s">
        <v>306</v>
      </c>
      <c r="B402" s="111" t="s">
        <v>925</v>
      </c>
      <c r="C402" s="111" t="s">
        <v>926</v>
      </c>
      <c r="D402" s="112">
        <v>1043.0999999999999</v>
      </c>
    </row>
    <row r="403" spans="1:4" x14ac:dyDescent="0.3">
      <c r="A403" s="111" t="s">
        <v>309</v>
      </c>
      <c r="B403" s="111" t="s">
        <v>927</v>
      </c>
      <c r="C403" s="111" t="s">
        <v>928</v>
      </c>
      <c r="D403" s="112">
        <v>150.80000000000001</v>
      </c>
    </row>
    <row r="404" spans="1:4" x14ac:dyDescent="0.3">
      <c r="A404" s="111" t="s">
        <v>312</v>
      </c>
      <c r="B404" s="111" t="s">
        <v>929</v>
      </c>
      <c r="C404" s="111" t="s">
        <v>928</v>
      </c>
      <c r="D404" s="112">
        <v>150.80000000000001</v>
      </c>
    </row>
    <row r="405" spans="1:4" x14ac:dyDescent="0.3">
      <c r="A405" s="111" t="s">
        <v>309</v>
      </c>
      <c r="B405" s="111" t="s">
        <v>930</v>
      </c>
      <c r="C405" s="111" t="s">
        <v>931</v>
      </c>
      <c r="D405" s="112">
        <v>892.3</v>
      </c>
    </row>
    <row r="406" spans="1:4" x14ac:dyDescent="0.3">
      <c r="A406" s="111" t="s">
        <v>312</v>
      </c>
      <c r="B406" s="111" t="s">
        <v>932</v>
      </c>
      <c r="C406" s="111" t="s">
        <v>931</v>
      </c>
      <c r="D406" s="112">
        <v>892.3</v>
      </c>
    </row>
    <row r="407" spans="1:4" x14ac:dyDescent="0.3">
      <c r="A407" s="111" t="s">
        <v>306</v>
      </c>
      <c r="B407" s="111" t="s">
        <v>933</v>
      </c>
      <c r="C407" s="111" t="s">
        <v>934</v>
      </c>
      <c r="D407" s="112">
        <v>564.20000000000005</v>
      </c>
    </row>
    <row r="408" spans="1:4" x14ac:dyDescent="0.3">
      <c r="A408" s="111" t="s">
        <v>309</v>
      </c>
      <c r="B408" s="111" t="s">
        <v>935</v>
      </c>
      <c r="C408" s="111" t="s">
        <v>936</v>
      </c>
      <c r="D408" s="112">
        <v>274</v>
      </c>
    </row>
    <row r="409" spans="1:4" x14ac:dyDescent="0.3">
      <c r="A409" s="111" t="s">
        <v>312</v>
      </c>
      <c r="B409" s="111" t="s">
        <v>937</v>
      </c>
      <c r="C409" s="111" t="s">
        <v>936</v>
      </c>
      <c r="D409" s="112">
        <v>274</v>
      </c>
    </row>
    <row r="410" spans="1:4" x14ac:dyDescent="0.3">
      <c r="A410" s="111" t="s">
        <v>309</v>
      </c>
      <c r="B410" s="111" t="s">
        <v>938</v>
      </c>
      <c r="C410" s="111" t="s">
        <v>939</v>
      </c>
      <c r="D410" s="112">
        <v>103</v>
      </c>
    </row>
    <row r="411" spans="1:4" x14ac:dyDescent="0.3">
      <c r="A411" s="111" t="s">
        <v>312</v>
      </c>
      <c r="B411" s="111" t="s">
        <v>940</v>
      </c>
      <c r="C411" s="111" t="s">
        <v>939</v>
      </c>
      <c r="D411" s="112">
        <v>103</v>
      </c>
    </row>
    <row r="412" spans="1:4" x14ac:dyDescent="0.3">
      <c r="A412" s="111" t="s">
        <v>309</v>
      </c>
      <c r="B412" s="111" t="s">
        <v>941</v>
      </c>
      <c r="C412" s="111" t="s">
        <v>942</v>
      </c>
      <c r="D412" s="112">
        <v>33.5</v>
      </c>
    </row>
    <row r="413" spans="1:4" x14ac:dyDescent="0.3">
      <c r="A413" s="111" t="s">
        <v>312</v>
      </c>
      <c r="B413" s="111" t="s">
        <v>943</v>
      </c>
      <c r="C413" s="111" t="s">
        <v>942</v>
      </c>
      <c r="D413" s="112">
        <v>33.5</v>
      </c>
    </row>
    <row r="414" spans="1:4" x14ac:dyDescent="0.3">
      <c r="A414" s="111" t="s">
        <v>309</v>
      </c>
      <c r="B414" s="111" t="s">
        <v>944</v>
      </c>
      <c r="C414" s="111" t="s">
        <v>945</v>
      </c>
      <c r="D414" s="112">
        <v>96.7</v>
      </c>
    </row>
    <row r="415" spans="1:4" x14ac:dyDescent="0.3">
      <c r="A415" s="111" t="s">
        <v>312</v>
      </c>
      <c r="B415" s="111" t="s">
        <v>946</v>
      </c>
      <c r="C415" s="111" t="s">
        <v>945</v>
      </c>
      <c r="D415" s="112">
        <v>96.7</v>
      </c>
    </row>
    <row r="416" spans="1:4" x14ac:dyDescent="0.3">
      <c r="A416" s="111" t="s">
        <v>309</v>
      </c>
      <c r="B416" s="111" t="s">
        <v>947</v>
      </c>
      <c r="C416" s="111" t="s">
        <v>948</v>
      </c>
      <c r="D416" s="112">
        <v>57</v>
      </c>
    </row>
    <row r="417" spans="1:4" x14ac:dyDescent="0.3">
      <c r="A417" s="111" t="s">
        <v>312</v>
      </c>
      <c r="B417" s="111" t="s">
        <v>949</v>
      </c>
      <c r="C417" s="111" t="s">
        <v>948</v>
      </c>
      <c r="D417" s="112">
        <v>57</v>
      </c>
    </row>
    <row r="418" spans="1:4" x14ac:dyDescent="0.3">
      <c r="A418" s="111" t="s">
        <v>306</v>
      </c>
      <c r="B418" s="111" t="s">
        <v>950</v>
      </c>
      <c r="C418" s="111" t="s">
        <v>951</v>
      </c>
      <c r="D418" s="112">
        <v>2349.8000000000002</v>
      </c>
    </row>
    <row r="419" spans="1:4" x14ac:dyDescent="0.3">
      <c r="A419" s="111" t="s">
        <v>309</v>
      </c>
      <c r="B419" s="111" t="s">
        <v>952</v>
      </c>
      <c r="C419" s="111" t="s">
        <v>953</v>
      </c>
      <c r="D419" s="112" t="s">
        <v>410</v>
      </c>
    </row>
    <row r="420" spans="1:4" x14ac:dyDescent="0.3">
      <c r="A420" s="111" t="s">
        <v>312</v>
      </c>
      <c r="B420" s="111" t="s">
        <v>954</v>
      </c>
      <c r="C420" s="111" t="s">
        <v>953</v>
      </c>
      <c r="D420" s="112" t="s">
        <v>410</v>
      </c>
    </row>
    <row r="421" spans="1:4" x14ac:dyDescent="0.3">
      <c r="A421" s="111" t="s">
        <v>309</v>
      </c>
      <c r="B421" s="111" t="s">
        <v>955</v>
      </c>
      <c r="C421" s="111" t="s">
        <v>956</v>
      </c>
      <c r="D421" s="112" t="s">
        <v>410</v>
      </c>
    </row>
    <row r="422" spans="1:4" x14ac:dyDescent="0.3">
      <c r="A422" s="111" t="s">
        <v>312</v>
      </c>
      <c r="B422" s="111" t="s">
        <v>957</v>
      </c>
      <c r="C422" s="111" t="s">
        <v>956</v>
      </c>
      <c r="D422" s="112" t="s">
        <v>410</v>
      </c>
    </row>
    <row r="423" spans="1:4" x14ac:dyDescent="0.3">
      <c r="A423" s="111" t="s">
        <v>306</v>
      </c>
      <c r="B423" s="111" t="s">
        <v>958</v>
      </c>
      <c r="C423" s="111" t="s">
        <v>959</v>
      </c>
      <c r="D423" s="112">
        <v>10508.2</v>
      </c>
    </row>
    <row r="424" spans="1:4" x14ac:dyDescent="0.3">
      <c r="A424" s="111" t="s">
        <v>309</v>
      </c>
      <c r="B424" s="111" t="s">
        <v>960</v>
      </c>
      <c r="C424" s="111" t="s">
        <v>961</v>
      </c>
      <c r="D424" s="112">
        <v>2905.7</v>
      </c>
    </row>
    <row r="425" spans="1:4" x14ac:dyDescent="0.3">
      <c r="A425" s="111" t="s">
        <v>312</v>
      </c>
      <c r="B425" s="111" t="s">
        <v>962</v>
      </c>
      <c r="C425" s="111" t="s">
        <v>961</v>
      </c>
      <c r="D425" s="112">
        <v>2905.7</v>
      </c>
    </row>
    <row r="426" spans="1:4" x14ac:dyDescent="0.3">
      <c r="A426" s="111" t="s">
        <v>309</v>
      </c>
      <c r="B426" s="111" t="s">
        <v>963</v>
      </c>
      <c r="C426" s="111" t="s">
        <v>964</v>
      </c>
      <c r="D426" s="112" t="s">
        <v>410</v>
      </c>
    </row>
    <row r="427" spans="1:4" x14ac:dyDescent="0.3">
      <c r="A427" s="111" t="s">
        <v>312</v>
      </c>
      <c r="B427" s="111" t="s">
        <v>965</v>
      </c>
      <c r="C427" s="111" t="s">
        <v>964</v>
      </c>
      <c r="D427" s="112" t="s">
        <v>410</v>
      </c>
    </row>
    <row r="428" spans="1:4" x14ac:dyDescent="0.3">
      <c r="A428" s="111" t="s">
        <v>309</v>
      </c>
      <c r="B428" s="111" t="s">
        <v>966</v>
      </c>
      <c r="C428" s="111" t="s">
        <v>967</v>
      </c>
      <c r="D428" s="112">
        <v>5277.8</v>
      </c>
    </row>
    <row r="429" spans="1:4" x14ac:dyDescent="0.3">
      <c r="A429" s="111" t="s">
        <v>312</v>
      </c>
      <c r="B429" s="111" t="s">
        <v>968</v>
      </c>
      <c r="C429" s="111" t="s">
        <v>967</v>
      </c>
      <c r="D429" s="112">
        <v>5277.8</v>
      </c>
    </row>
    <row r="430" spans="1:4" x14ac:dyDescent="0.3">
      <c r="A430" s="111" t="s">
        <v>309</v>
      </c>
      <c r="B430" s="111" t="s">
        <v>969</v>
      </c>
      <c r="C430" s="111" t="s">
        <v>970</v>
      </c>
      <c r="D430" s="112">
        <v>726.6</v>
      </c>
    </row>
    <row r="431" spans="1:4" x14ac:dyDescent="0.3">
      <c r="A431" s="111" t="s">
        <v>312</v>
      </c>
      <c r="B431" s="111" t="s">
        <v>971</v>
      </c>
      <c r="C431" s="111" t="s">
        <v>970</v>
      </c>
      <c r="D431" s="112">
        <v>726.6</v>
      </c>
    </row>
    <row r="432" spans="1:4" x14ac:dyDescent="0.3">
      <c r="A432" s="111" t="s">
        <v>309</v>
      </c>
      <c r="B432" s="111" t="s">
        <v>972</v>
      </c>
      <c r="C432" s="111" t="s">
        <v>973</v>
      </c>
      <c r="D432" s="112">
        <v>111.9</v>
      </c>
    </row>
    <row r="433" spans="1:4" x14ac:dyDescent="0.3">
      <c r="A433" s="111" t="s">
        <v>312</v>
      </c>
      <c r="B433" s="111" t="s">
        <v>974</v>
      </c>
      <c r="C433" s="111" t="s">
        <v>973</v>
      </c>
      <c r="D433" s="112">
        <v>111.9</v>
      </c>
    </row>
    <row r="434" spans="1:4" x14ac:dyDescent="0.3">
      <c r="A434" s="111" t="s">
        <v>309</v>
      </c>
      <c r="B434" s="111" t="s">
        <v>975</v>
      </c>
      <c r="C434" s="111" t="s">
        <v>976</v>
      </c>
      <c r="D434" s="112" t="s">
        <v>410</v>
      </c>
    </row>
    <row r="435" spans="1:4" x14ac:dyDescent="0.3">
      <c r="A435" s="111" t="s">
        <v>312</v>
      </c>
      <c r="B435" s="111" t="s">
        <v>977</v>
      </c>
      <c r="C435" s="111" t="s">
        <v>976</v>
      </c>
      <c r="D435" s="112" t="s">
        <v>410</v>
      </c>
    </row>
    <row r="436" spans="1:4" x14ac:dyDescent="0.3">
      <c r="A436" s="111" t="s">
        <v>306</v>
      </c>
      <c r="B436" s="111" t="s">
        <v>978</v>
      </c>
      <c r="C436" s="111" t="s">
        <v>979</v>
      </c>
      <c r="D436" s="112">
        <v>781.8</v>
      </c>
    </row>
    <row r="437" spans="1:4" x14ac:dyDescent="0.3">
      <c r="A437" s="111" t="s">
        <v>309</v>
      </c>
      <c r="B437" s="111" t="s">
        <v>980</v>
      </c>
      <c r="C437" s="111" t="s">
        <v>979</v>
      </c>
      <c r="D437" s="112">
        <v>781.8</v>
      </c>
    </row>
    <row r="438" spans="1:4" x14ac:dyDescent="0.3">
      <c r="A438" s="111" t="s">
        <v>312</v>
      </c>
      <c r="B438" s="111" t="s">
        <v>981</v>
      </c>
      <c r="C438" s="111" t="s">
        <v>979</v>
      </c>
      <c r="D438" s="112">
        <v>781.8</v>
      </c>
    </row>
    <row r="439" spans="1:4" x14ac:dyDescent="0.3">
      <c r="A439" s="111" t="s">
        <v>306</v>
      </c>
      <c r="B439" s="111" t="s">
        <v>982</v>
      </c>
      <c r="C439" s="111" t="s">
        <v>983</v>
      </c>
      <c r="D439" s="112">
        <v>2414.3000000000002</v>
      </c>
    </row>
    <row r="440" spans="1:4" x14ac:dyDescent="0.3">
      <c r="A440" s="111" t="s">
        <v>309</v>
      </c>
      <c r="B440" s="111" t="s">
        <v>984</v>
      </c>
      <c r="C440" s="111" t="s">
        <v>985</v>
      </c>
      <c r="D440" s="112">
        <v>208.4</v>
      </c>
    </row>
    <row r="441" spans="1:4" x14ac:dyDescent="0.3">
      <c r="A441" s="111" t="s">
        <v>312</v>
      </c>
      <c r="B441" s="111" t="s">
        <v>986</v>
      </c>
      <c r="C441" s="111" t="s">
        <v>985</v>
      </c>
      <c r="D441" s="112">
        <v>208.4</v>
      </c>
    </row>
    <row r="442" spans="1:4" x14ac:dyDescent="0.3">
      <c r="A442" s="111" t="s">
        <v>309</v>
      </c>
      <c r="B442" s="111" t="s">
        <v>987</v>
      </c>
      <c r="C442" s="111" t="s">
        <v>988</v>
      </c>
      <c r="D442" s="112">
        <v>2205.8000000000002</v>
      </c>
    </row>
    <row r="443" spans="1:4" x14ac:dyDescent="0.3">
      <c r="A443" s="111" t="s">
        <v>312</v>
      </c>
      <c r="B443" s="111" t="s">
        <v>989</v>
      </c>
      <c r="C443" s="111" t="s">
        <v>988</v>
      </c>
      <c r="D443" s="112">
        <v>2205.8000000000002</v>
      </c>
    </row>
    <row r="444" spans="1:4" x14ac:dyDescent="0.3">
      <c r="A444" s="111" t="s">
        <v>303</v>
      </c>
      <c r="B444" s="111" t="s">
        <v>990</v>
      </c>
      <c r="C444" s="111" t="s">
        <v>991</v>
      </c>
      <c r="D444" s="112">
        <v>27315.1</v>
      </c>
    </row>
    <row r="445" spans="1:4" x14ac:dyDescent="0.3">
      <c r="A445" s="111" t="s">
        <v>306</v>
      </c>
      <c r="B445" s="111" t="s">
        <v>992</v>
      </c>
      <c r="C445" s="111" t="s">
        <v>993</v>
      </c>
      <c r="D445" s="112">
        <v>11500.7</v>
      </c>
    </row>
    <row r="446" spans="1:4" x14ac:dyDescent="0.3">
      <c r="A446" s="111" t="s">
        <v>309</v>
      </c>
      <c r="B446" s="111" t="s">
        <v>994</v>
      </c>
      <c r="C446" s="111" t="s">
        <v>993</v>
      </c>
      <c r="D446" s="112">
        <v>11500.7</v>
      </c>
    </row>
    <row r="447" spans="1:4" x14ac:dyDescent="0.3">
      <c r="A447" s="111" t="s">
        <v>312</v>
      </c>
      <c r="B447" s="111" t="s">
        <v>995</v>
      </c>
      <c r="C447" s="111" t="s">
        <v>993</v>
      </c>
      <c r="D447" s="112">
        <v>11500.7</v>
      </c>
    </row>
    <row r="448" spans="1:4" x14ac:dyDescent="0.3">
      <c r="A448" s="111" t="s">
        <v>306</v>
      </c>
      <c r="B448" s="111" t="s">
        <v>996</v>
      </c>
      <c r="C448" s="111" t="s">
        <v>997</v>
      </c>
      <c r="D448" s="112">
        <v>2368.6999999999998</v>
      </c>
    </row>
    <row r="449" spans="1:4" x14ac:dyDescent="0.3">
      <c r="A449" s="111" t="s">
        <v>309</v>
      </c>
      <c r="B449" s="111" t="s">
        <v>998</v>
      </c>
      <c r="C449" s="111" t="s">
        <v>997</v>
      </c>
      <c r="D449" s="112">
        <v>2368.6999999999998</v>
      </c>
    </row>
    <row r="450" spans="1:4" x14ac:dyDescent="0.3">
      <c r="A450" s="111" t="s">
        <v>312</v>
      </c>
      <c r="B450" s="111" t="s">
        <v>999</v>
      </c>
      <c r="C450" s="111" t="s">
        <v>997</v>
      </c>
      <c r="D450" s="112">
        <v>2368.6999999999998</v>
      </c>
    </row>
    <row r="451" spans="1:4" x14ac:dyDescent="0.3">
      <c r="A451" s="111" t="s">
        <v>306</v>
      </c>
      <c r="B451" s="111" t="s">
        <v>1000</v>
      </c>
      <c r="C451" s="111" t="s">
        <v>1001</v>
      </c>
      <c r="D451" s="112">
        <v>2338.5</v>
      </c>
    </row>
    <row r="452" spans="1:4" x14ac:dyDescent="0.3">
      <c r="A452" s="111" t="s">
        <v>309</v>
      </c>
      <c r="B452" s="111" t="s">
        <v>1002</v>
      </c>
      <c r="C452" s="111" t="s">
        <v>1003</v>
      </c>
      <c r="D452" s="112">
        <v>237.6</v>
      </c>
    </row>
    <row r="453" spans="1:4" x14ac:dyDescent="0.3">
      <c r="A453" s="111" t="s">
        <v>312</v>
      </c>
      <c r="B453" s="111" t="s">
        <v>1004</v>
      </c>
      <c r="C453" s="111" t="s">
        <v>1003</v>
      </c>
      <c r="D453" s="112">
        <v>237.6</v>
      </c>
    </row>
    <row r="454" spans="1:4" x14ac:dyDescent="0.3">
      <c r="A454" s="111" t="s">
        <v>309</v>
      </c>
      <c r="B454" s="111" t="s">
        <v>1005</v>
      </c>
      <c r="C454" s="111" t="s">
        <v>1006</v>
      </c>
      <c r="D454" s="112">
        <v>513.9</v>
      </c>
    </row>
    <row r="455" spans="1:4" x14ac:dyDescent="0.3">
      <c r="A455" s="111" t="s">
        <v>312</v>
      </c>
      <c r="B455" s="111" t="s">
        <v>1007</v>
      </c>
      <c r="C455" s="111" t="s">
        <v>1006</v>
      </c>
      <c r="D455" s="112">
        <v>513.9</v>
      </c>
    </row>
    <row r="456" spans="1:4" x14ac:dyDescent="0.3">
      <c r="A456" s="111" t="s">
        <v>309</v>
      </c>
      <c r="B456" s="111" t="s">
        <v>1008</v>
      </c>
      <c r="C456" s="111" t="s">
        <v>1009</v>
      </c>
      <c r="D456" s="112">
        <v>1189.3</v>
      </c>
    </row>
    <row r="457" spans="1:4" x14ac:dyDescent="0.3">
      <c r="A457" s="111" t="s">
        <v>312</v>
      </c>
      <c r="B457" s="111" t="s">
        <v>1010</v>
      </c>
      <c r="C457" s="111" t="s">
        <v>1009</v>
      </c>
      <c r="D457" s="112">
        <v>1189.3</v>
      </c>
    </row>
    <row r="458" spans="1:4" x14ac:dyDescent="0.3">
      <c r="A458" s="111" t="s">
        <v>309</v>
      </c>
      <c r="B458" s="111" t="s">
        <v>1011</v>
      </c>
      <c r="C458" s="111" t="s">
        <v>1012</v>
      </c>
      <c r="D458" s="112">
        <v>397.6</v>
      </c>
    </row>
    <row r="459" spans="1:4" x14ac:dyDescent="0.3">
      <c r="A459" s="111" t="s">
        <v>312</v>
      </c>
      <c r="B459" s="111" t="s">
        <v>1013</v>
      </c>
      <c r="C459" s="111" t="s">
        <v>1012</v>
      </c>
      <c r="D459" s="112">
        <v>397.6</v>
      </c>
    </row>
    <row r="460" spans="1:4" x14ac:dyDescent="0.3">
      <c r="A460" s="111" t="s">
        <v>306</v>
      </c>
      <c r="B460" s="111" t="s">
        <v>1014</v>
      </c>
      <c r="C460" s="111" t="s">
        <v>1015</v>
      </c>
      <c r="D460" s="112">
        <v>7515.2</v>
      </c>
    </row>
    <row r="461" spans="1:4" x14ac:dyDescent="0.3">
      <c r="A461" s="111" t="s">
        <v>309</v>
      </c>
      <c r="B461" s="111" t="s">
        <v>1016</v>
      </c>
      <c r="C461" s="111" t="s">
        <v>1017</v>
      </c>
      <c r="D461" s="112" t="s">
        <v>410</v>
      </c>
    </row>
    <row r="462" spans="1:4" x14ac:dyDescent="0.3">
      <c r="A462" s="111" t="s">
        <v>312</v>
      </c>
      <c r="B462" s="111" t="s">
        <v>1018</v>
      </c>
      <c r="C462" s="111" t="s">
        <v>1017</v>
      </c>
      <c r="D462" s="112" t="s">
        <v>410</v>
      </c>
    </row>
    <row r="463" spans="1:4" x14ac:dyDescent="0.3">
      <c r="A463" s="111" t="s">
        <v>309</v>
      </c>
      <c r="B463" s="111" t="s">
        <v>1019</v>
      </c>
      <c r="C463" s="111" t="s">
        <v>1020</v>
      </c>
      <c r="D463" s="112">
        <v>4507</v>
      </c>
    </row>
    <row r="464" spans="1:4" x14ac:dyDescent="0.3">
      <c r="A464" s="111" t="s">
        <v>312</v>
      </c>
      <c r="B464" s="111" t="s">
        <v>1021</v>
      </c>
      <c r="C464" s="111" t="s">
        <v>1020</v>
      </c>
      <c r="D464" s="112">
        <v>4507</v>
      </c>
    </row>
    <row r="465" spans="1:4" x14ac:dyDescent="0.3">
      <c r="A465" s="111" t="s">
        <v>309</v>
      </c>
      <c r="B465" s="111" t="s">
        <v>1022</v>
      </c>
      <c r="C465" s="111" t="s">
        <v>1023</v>
      </c>
      <c r="D465" s="112">
        <v>609.6</v>
      </c>
    </row>
    <row r="466" spans="1:4" x14ac:dyDescent="0.3">
      <c r="A466" s="111" t="s">
        <v>312</v>
      </c>
      <c r="B466" s="111" t="s">
        <v>1024</v>
      </c>
      <c r="C466" s="111" t="s">
        <v>1023</v>
      </c>
      <c r="D466" s="112">
        <v>609.6</v>
      </c>
    </row>
    <row r="467" spans="1:4" x14ac:dyDescent="0.3">
      <c r="A467" s="111" t="s">
        <v>309</v>
      </c>
      <c r="B467" s="111" t="s">
        <v>1025</v>
      </c>
      <c r="C467" s="111" t="s">
        <v>1026</v>
      </c>
      <c r="D467" s="112">
        <v>1374.5</v>
      </c>
    </row>
    <row r="468" spans="1:4" x14ac:dyDescent="0.3">
      <c r="A468" s="111" t="s">
        <v>312</v>
      </c>
      <c r="B468" s="111" t="s">
        <v>1027</v>
      </c>
      <c r="C468" s="111" t="s">
        <v>1026</v>
      </c>
      <c r="D468" s="112">
        <v>1374.5</v>
      </c>
    </row>
    <row r="469" spans="1:4" x14ac:dyDescent="0.3">
      <c r="A469" s="111" t="s">
        <v>309</v>
      </c>
      <c r="B469" s="111" t="s">
        <v>1028</v>
      </c>
      <c r="C469" s="111" t="s">
        <v>1029</v>
      </c>
      <c r="D469" s="112" t="s">
        <v>410</v>
      </c>
    </row>
    <row r="470" spans="1:4" x14ac:dyDescent="0.3">
      <c r="A470" s="111" t="s">
        <v>312</v>
      </c>
      <c r="B470" s="111" t="s">
        <v>1030</v>
      </c>
      <c r="C470" s="111" t="s">
        <v>1029</v>
      </c>
      <c r="D470" s="112" t="s">
        <v>410</v>
      </c>
    </row>
    <row r="471" spans="1:4" x14ac:dyDescent="0.3">
      <c r="A471" s="111" t="s">
        <v>309</v>
      </c>
      <c r="B471" s="111" t="s">
        <v>1031</v>
      </c>
      <c r="C471" s="111" t="s">
        <v>1032</v>
      </c>
      <c r="D471" s="112">
        <v>34.9</v>
      </c>
    </row>
    <row r="472" spans="1:4" x14ac:dyDescent="0.3">
      <c r="A472" s="111" t="s">
        <v>312</v>
      </c>
      <c r="B472" s="111" t="s">
        <v>1033</v>
      </c>
      <c r="C472" s="111" t="s">
        <v>1032</v>
      </c>
      <c r="D472" s="112">
        <v>34.9</v>
      </c>
    </row>
    <row r="473" spans="1:4" x14ac:dyDescent="0.3">
      <c r="A473" s="111" t="s">
        <v>306</v>
      </c>
      <c r="B473" s="111" t="s">
        <v>1034</v>
      </c>
      <c r="C473" s="111" t="s">
        <v>1035</v>
      </c>
      <c r="D473" s="112">
        <v>3592</v>
      </c>
    </row>
    <row r="474" spans="1:4" x14ac:dyDescent="0.3">
      <c r="A474" s="111" t="s">
        <v>309</v>
      </c>
      <c r="B474" s="111" t="s">
        <v>1036</v>
      </c>
      <c r="C474" s="111" t="s">
        <v>1037</v>
      </c>
      <c r="D474" s="112">
        <v>1665.1</v>
      </c>
    </row>
    <row r="475" spans="1:4" x14ac:dyDescent="0.3">
      <c r="A475" s="111" t="s">
        <v>312</v>
      </c>
      <c r="B475" s="111" t="s">
        <v>1038</v>
      </c>
      <c r="C475" s="111" t="s">
        <v>1037</v>
      </c>
      <c r="D475" s="112">
        <v>1665.1</v>
      </c>
    </row>
    <row r="476" spans="1:4" x14ac:dyDescent="0.3">
      <c r="A476" s="111" t="s">
        <v>309</v>
      </c>
      <c r="B476" s="111" t="s">
        <v>1039</v>
      </c>
      <c r="C476" s="111" t="s">
        <v>1040</v>
      </c>
      <c r="D476" s="112">
        <v>425</v>
      </c>
    </row>
    <row r="477" spans="1:4" x14ac:dyDescent="0.3">
      <c r="A477" s="111" t="s">
        <v>312</v>
      </c>
      <c r="B477" s="111" t="s">
        <v>1041</v>
      </c>
      <c r="C477" s="111" t="s">
        <v>1040</v>
      </c>
      <c r="D477" s="112">
        <v>425</v>
      </c>
    </row>
    <row r="478" spans="1:4" x14ac:dyDescent="0.3">
      <c r="A478" s="111" t="s">
        <v>309</v>
      </c>
      <c r="B478" s="111" t="s">
        <v>1042</v>
      </c>
      <c r="C478" s="111" t="s">
        <v>1043</v>
      </c>
      <c r="D478" s="112">
        <v>1177.8</v>
      </c>
    </row>
    <row r="479" spans="1:4" x14ac:dyDescent="0.3">
      <c r="A479" s="111" t="s">
        <v>312</v>
      </c>
      <c r="B479" s="111" t="s">
        <v>1044</v>
      </c>
      <c r="C479" s="111" t="s">
        <v>1043</v>
      </c>
      <c r="D479" s="112">
        <v>1177.8</v>
      </c>
    </row>
    <row r="480" spans="1:4" x14ac:dyDescent="0.3">
      <c r="A480" s="111" t="s">
        <v>309</v>
      </c>
      <c r="B480" s="111" t="s">
        <v>1045</v>
      </c>
      <c r="C480" s="111" t="s">
        <v>1046</v>
      </c>
      <c r="D480" s="112">
        <v>324.10000000000002</v>
      </c>
    </row>
    <row r="481" spans="1:4" x14ac:dyDescent="0.3">
      <c r="A481" s="111" t="s">
        <v>312</v>
      </c>
      <c r="B481" s="111" t="s">
        <v>1047</v>
      </c>
      <c r="C481" s="111" t="s">
        <v>1046</v>
      </c>
      <c r="D481" s="112">
        <v>324.10000000000002</v>
      </c>
    </row>
    <row r="482" spans="1:4" x14ac:dyDescent="0.3">
      <c r="A482" s="111" t="s">
        <v>303</v>
      </c>
      <c r="B482" s="111" t="s">
        <v>1048</v>
      </c>
      <c r="C482" s="111" t="s">
        <v>1049</v>
      </c>
      <c r="D482" s="112">
        <v>55675.1</v>
      </c>
    </row>
    <row r="483" spans="1:4" x14ac:dyDescent="0.3">
      <c r="A483" s="111" t="s">
        <v>306</v>
      </c>
      <c r="B483" s="111" t="s">
        <v>1050</v>
      </c>
      <c r="C483" s="111" t="s">
        <v>1051</v>
      </c>
      <c r="D483" s="112">
        <v>13195.1</v>
      </c>
    </row>
    <row r="484" spans="1:4" x14ac:dyDescent="0.3">
      <c r="A484" s="111" t="s">
        <v>309</v>
      </c>
      <c r="B484" s="111" t="s">
        <v>1052</v>
      </c>
      <c r="C484" s="111" t="s">
        <v>1053</v>
      </c>
      <c r="D484" s="112">
        <v>9119.7999999999993</v>
      </c>
    </row>
    <row r="485" spans="1:4" x14ac:dyDescent="0.3">
      <c r="A485" s="111" t="s">
        <v>312</v>
      </c>
      <c r="B485" s="111" t="s">
        <v>1054</v>
      </c>
      <c r="C485" s="111" t="s">
        <v>1053</v>
      </c>
      <c r="D485" s="112">
        <v>9119.7999999999993</v>
      </c>
    </row>
    <row r="486" spans="1:4" x14ac:dyDescent="0.3">
      <c r="A486" s="111" t="s">
        <v>309</v>
      </c>
      <c r="B486" s="111" t="s">
        <v>1055</v>
      </c>
      <c r="C486" s="111" t="s">
        <v>1056</v>
      </c>
      <c r="D486" s="112">
        <v>4075.3</v>
      </c>
    </row>
    <row r="487" spans="1:4" x14ac:dyDescent="0.3">
      <c r="A487" s="111" t="s">
        <v>312</v>
      </c>
      <c r="B487" s="111" t="s">
        <v>1057</v>
      </c>
      <c r="C487" s="111" t="s">
        <v>1056</v>
      </c>
      <c r="D487" s="112">
        <v>4075.3</v>
      </c>
    </row>
    <row r="488" spans="1:4" x14ac:dyDescent="0.3">
      <c r="A488" s="111" t="s">
        <v>306</v>
      </c>
      <c r="B488" s="111" t="s">
        <v>1058</v>
      </c>
      <c r="C488" s="111" t="s">
        <v>1059</v>
      </c>
      <c r="D488" s="112" t="s">
        <v>410</v>
      </c>
    </row>
    <row r="489" spans="1:4" x14ac:dyDescent="0.3">
      <c r="A489" s="111" t="s">
        <v>309</v>
      </c>
      <c r="B489" s="111" t="s">
        <v>1060</v>
      </c>
      <c r="C489" s="111" t="s">
        <v>1061</v>
      </c>
      <c r="D489" s="112">
        <v>1017.4</v>
      </c>
    </row>
    <row r="490" spans="1:4" x14ac:dyDescent="0.3">
      <c r="A490" s="111" t="s">
        <v>312</v>
      </c>
      <c r="B490" s="111" t="s">
        <v>1062</v>
      </c>
      <c r="C490" s="111" t="s">
        <v>1061</v>
      </c>
      <c r="D490" s="112">
        <v>1017.4</v>
      </c>
    </row>
    <row r="491" spans="1:4" x14ac:dyDescent="0.3">
      <c r="A491" s="111" t="s">
        <v>309</v>
      </c>
      <c r="B491" s="111" t="s">
        <v>1063</v>
      </c>
      <c r="C491" s="111" t="s">
        <v>1064</v>
      </c>
      <c r="D491" s="112" t="s">
        <v>410</v>
      </c>
    </row>
    <row r="492" spans="1:4" x14ac:dyDescent="0.3">
      <c r="A492" s="111" t="s">
        <v>312</v>
      </c>
      <c r="B492" s="111" t="s">
        <v>1065</v>
      </c>
      <c r="C492" s="111" t="s">
        <v>1064</v>
      </c>
      <c r="D492" s="112" t="s">
        <v>410</v>
      </c>
    </row>
    <row r="493" spans="1:4" x14ac:dyDescent="0.3">
      <c r="A493" s="111" t="s">
        <v>306</v>
      </c>
      <c r="B493" s="111" t="s">
        <v>1066</v>
      </c>
      <c r="C493" s="111" t="s">
        <v>1067</v>
      </c>
      <c r="D493" s="112">
        <v>125.3</v>
      </c>
    </row>
    <row r="494" spans="1:4" x14ac:dyDescent="0.3">
      <c r="A494" s="111" t="s">
        <v>309</v>
      </c>
      <c r="B494" s="111" t="s">
        <v>1068</v>
      </c>
      <c r="C494" s="111" t="s">
        <v>1067</v>
      </c>
      <c r="D494" s="112">
        <v>125.3</v>
      </c>
    </row>
    <row r="495" spans="1:4" x14ac:dyDescent="0.3">
      <c r="A495" s="111" t="s">
        <v>312</v>
      </c>
      <c r="B495" s="111" t="s">
        <v>1069</v>
      </c>
      <c r="C495" s="111" t="s">
        <v>1067</v>
      </c>
      <c r="D495" s="112">
        <v>125.3</v>
      </c>
    </row>
    <row r="496" spans="1:4" x14ac:dyDescent="0.3">
      <c r="A496" s="111" t="s">
        <v>306</v>
      </c>
      <c r="B496" s="111" t="s">
        <v>1070</v>
      </c>
      <c r="C496" s="111" t="s">
        <v>1071</v>
      </c>
      <c r="D496" s="112" t="s">
        <v>410</v>
      </c>
    </row>
    <row r="497" spans="1:4" x14ac:dyDescent="0.3">
      <c r="A497" s="111" t="s">
        <v>309</v>
      </c>
      <c r="B497" s="111" t="s">
        <v>1072</v>
      </c>
      <c r="C497" s="111" t="s">
        <v>1071</v>
      </c>
      <c r="D497" s="112" t="s">
        <v>410</v>
      </c>
    </row>
    <row r="498" spans="1:4" x14ac:dyDescent="0.3">
      <c r="A498" s="111" t="s">
        <v>312</v>
      </c>
      <c r="B498" s="111" t="s">
        <v>1073</v>
      </c>
      <c r="C498" s="111" t="s">
        <v>1071</v>
      </c>
      <c r="D498" s="112" t="s">
        <v>410</v>
      </c>
    </row>
    <row r="499" spans="1:4" x14ac:dyDescent="0.3">
      <c r="A499" s="111" t="s">
        <v>306</v>
      </c>
      <c r="B499" s="111" t="s">
        <v>1074</v>
      </c>
      <c r="C499" s="111" t="s">
        <v>1075</v>
      </c>
      <c r="D499" s="112">
        <v>8361.4</v>
      </c>
    </row>
    <row r="500" spans="1:4" x14ac:dyDescent="0.3">
      <c r="A500" s="111" t="s">
        <v>309</v>
      </c>
      <c r="B500" s="111" t="s">
        <v>1076</v>
      </c>
      <c r="C500" s="111" t="s">
        <v>1075</v>
      </c>
      <c r="D500" s="112">
        <v>8361.4</v>
      </c>
    </row>
    <row r="501" spans="1:4" x14ac:dyDescent="0.3">
      <c r="A501" s="111" t="s">
        <v>312</v>
      </c>
      <c r="B501" s="111" t="s">
        <v>1077</v>
      </c>
      <c r="C501" s="111" t="s">
        <v>1078</v>
      </c>
      <c r="D501" s="112">
        <v>2147.5</v>
      </c>
    </row>
    <row r="502" spans="1:4" x14ac:dyDescent="0.3">
      <c r="A502" s="111" t="s">
        <v>312</v>
      </c>
      <c r="B502" s="111" t="s">
        <v>1079</v>
      </c>
      <c r="C502" s="111" t="s">
        <v>1080</v>
      </c>
      <c r="D502" s="112">
        <v>6213.9</v>
      </c>
    </row>
    <row r="503" spans="1:4" x14ac:dyDescent="0.3">
      <c r="A503" s="111" t="s">
        <v>306</v>
      </c>
      <c r="B503" s="111" t="s">
        <v>1081</v>
      </c>
      <c r="C503" s="111" t="s">
        <v>1082</v>
      </c>
      <c r="D503" s="112">
        <v>14951.4</v>
      </c>
    </row>
    <row r="504" spans="1:4" x14ac:dyDescent="0.3">
      <c r="A504" s="111" t="s">
        <v>309</v>
      </c>
      <c r="B504" s="111" t="s">
        <v>1083</v>
      </c>
      <c r="C504" s="111" t="s">
        <v>1084</v>
      </c>
      <c r="D504" s="112">
        <v>3644.3</v>
      </c>
    </row>
    <row r="505" spans="1:4" x14ac:dyDescent="0.3">
      <c r="A505" s="111" t="s">
        <v>312</v>
      </c>
      <c r="B505" s="111" t="s">
        <v>1085</v>
      </c>
      <c r="C505" s="111" t="s">
        <v>1084</v>
      </c>
      <c r="D505" s="112">
        <v>3644.3</v>
      </c>
    </row>
    <row r="506" spans="1:4" x14ac:dyDescent="0.3">
      <c r="A506" s="111" t="s">
        <v>309</v>
      </c>
      <c r="B506" s="111" t="s">
        <v>1086</v>
      </c>
      <c r="C506" s="111" t="s">
        <v>1087</v>
      </c>
      <c r="D506" s="112">
        <v>11307.1</v>
      </c>
    </row>
    <row r="507" spans="1:4" x14ac:dyDescent="0.3">
      <c r="A507" s="111" t="s">
        <v>312</v>
      </c>
      <c r="B507" s="111" t="s">
        <v>1088</v>
      </c>
      <c r="C507" s="111" t="s">
        <v>1089</v>
      </c>
      <c r="D507" s="112">
        <v>2049.4</v>
      </c>
    </row>
    <row r="508" spans="1:4" x14ac:dyDescent="0.3">
      <c r="A508" s="111" t="s">
        <v>312</v>
      </c>
      <c r="B508" s="111" t="s">
        <v>1090</v>
      </c>
      <c r="C508" s="111" t="s">
        <v>1091</v>
      </c>
      <c r="D508" s="112">
        <v>9257.6</v>
      </c>
    </row>
    <row r="509" spans="1:4" x14ac:dyDescent="0.3">
      <c r="A509" s="111" t="s">
        <v>306</v>
      </c>
      <c r="B509" s="111" t="s">
        <v>1092</v>
      </c>
      <c r="C509" s="111" t="s">
        <v>1093</v>
      </c>
      <c r="D509" s="112">
        <v>3130.4</v>
      </c>
    </row>
    <row r="510" spans="1:4" x14ac:dyDescent="0.3">
      <c r="A510" s="111" t="s">
        <v>309</v>
      </c>
      <c r="B510" s="111" t="s">
        <v>1094</v>
      </c>
      <c r="C510" s="111" t="s">
        <v>1095</v>
      </c>
      <c r="D510" s="112">
        <v>210.9</v>
      </c>
    </row>
    <row r="511" spans="1:4" x14ac:dyDescent="0.3">
      <c r="A511" s="111" t="s">
        <v>312</v>
      </c>
      <c r="B511" s="111" t="s">
        <v>1096</v>
      </c>
      <c r="C511" s="111" t="s">
        <v>1095</v>
      </c>
      <c r="D511" s="112">
        <v>210.9</v>
      </c>
    </row>
    <row r="512" spans="1:4" x14ac:dyDescent="0.3">
      <c r="A512" s="111" t="s">
        <v>309</v>
      </c>
      <c r="B512" s="111" t="s">
        <v>1097</v>
      </c>
      <c r="C512" s="111" t="s">
        <v>1098</v>
      </c>
      <c r="D512" s="112">
        <v>924.2</v>
      </c>
    </row>
    <row r="513" spans="1:4" x14ac:dyDescent="0.3">
      <c r="A513" s="111" t="s">
        <v>312</v>
      </c>
      <c r="B513" s="111" t="s">
        <v>1099</v>
      </c>
      <c r="C513" s="111" t="s">
        <v>1098</v>
      </c>
      <c r="D513" s="112">
        <v>924.2</v>
      </c>
    </row>
    <row r="514" spans="1:4" x14ac:dyDescent="0.3">
      <c r="A514" s="111" t="s">
        <v>309</v>
      </c>
      <c r="B514" s="111" t="s">
        <v>1100</v>
      </c>
      <c r="C514" s="111" t="s">
        <v>1101</v>
      </c>
      <c r="D514" s="112">
        <v>1995.4</v>
      </c>
    </row>
    <row r="515" spans="1:4" x14ac:dyDescent="0.3">
      <c r="A515" s="111" t="s">
        <v>312</v>
      </c>
      <c r="B515" s="111" t="s">
        <v>1102</v>
      </c>
      <c r="C515" s="111" t="s">
        <v>1103</v>
      </c>
      <c r="D515" s="112">
        <v>804.4</v>
      </c>
    </row>
    <row r="516" spans="1:4" x14ac:dyDescent="0.3">
      <c r="A516" s="111" t="s">
        <v>312</v>
      </c>
      <c r="B516" s="111" t="s">
        <v>1104</v>
      </c>
      <c r="C516" s="111" t="s">
        <v>1105</v>
      </c>
      <c r="D516" s="112">
        <v>1191</v>
      </c>
    </row>
    <row r="517" spans="1:4" x14ac:dyDescent="0.3">
      <c r="A517" s="111" t="s">
        <v>306</v>
      </c>
      <c r="B517" s="111" t="s">
        <v>1106</v>
      </c>
      <c r="C517" s="111" t="s">
        <v>1107</v>
      </c>
      <c r="D517" s="112">
        <v>9682.5</v>
      </c>
    </row>
    <row r="518" spans="1:4" x14ac:dyDescent="0.3">
      <c r="A518" s="111" t="s">
        <v>309</v>
      </c>
      <c r="B518" s="111" t="s">
        <v>1108</v>
      </c>
      <c r="C518" s="111" t="s">
        <v>1109</v>
      </c>
      <c r="D518" s="112">
        <v>180.1</v>
      </c>
    </row>
    <row r="519" spans="1:4" x14ac:dyDescent="0.3">
      <c r="A519" s="111" t="s">
        <v>312</v>
      </c>
      <c r="B519" s="111" t="s">
        <v>1110</v>
      </c>
      <c r="C519" s="111" t="s">
        <v>1109</v>
      </c>
      <c r="D519" s="112">
        <v>180.1</v>
      </c>
    </row>
    <row r="520" spans="1:4" x14ac:dyDescent="0.3">
      <c r="A520" s="111" t="s">
        <v>309</v>
      </c>
      <c r="B520" s="111" t="s">
        <v>1111</v>
      </c>
      <c r="C520" s="111" t="s">
        <v>1112</v>
      </c>
      <c r="D520" s="112">
        <v>2007.4</v>
      </c>
    </row>
    <row r="521" spans="1:4" x14ac:dyDescent="0.3">
      <c r="A521" s="111" t="s">
        <v>312</v>
      </c>
      <c r="B521" s="111" t="s">
        <v>1113</v>
      </c>
      <c r="C521" s="111" t="s">
        <v>1112</v>
      </c>
      <c r="D521" s="112">
        <v>2007.4</v>
      </c>
    </row>
    <row r="522" spans="1:4" x14ac:dyDescent="0.3">
      <c r="A522" s="111" t="s">
        <v>309</v>
      </c>
      <c r="B522" s="111" t="s">
        <v>1114</v>
      </c>
      <c r="C522" s="111" t="s">
        <v>1115</v>
      </c>
      <c r="D522" s="112">
        <v>2322.1</v>
      </c>
    </row>
    <row r="523" spans="1:4" x14ac:dyDescent="0.3">
      <c r="A523" s="111" t="s">
        <v>312</v>
      </c>
      <c r="B523" s="111" t="s">
        <v>1116</v>
      </c>
      <c r="C523" s="111" t="s">
        <v>1115</v>
      </c>
      <c r="D523" s="112">
        <v>2322.1</v>
      </c>
    </row>
    <row r="524" spans="1:4" x14ac:dyDescent="0.3">
      <c r="A524" s="111" t="s">
        <v>309</v>
      </c>
      <c r="B524" s="111" t="s">
        <v>1117</v>
      </c>
      <c r="C524" s="111" t="s">
        <v>1118</v>
      </c>
      <c r="D524" s="112">
        <v>1388.5</v>
      </c>
    </row>
    <row r="525" spans="1:4" x14ac:dyDescent="0.3">
      <c r="A525" s="111" t="s">
        <v>312</v>
      </c>
      <c r="B525" s="111" t="s">
        <v>1119</v>
      </c>
      <c r="C525" s="111" t="s">
        <v>1118</v>
      </c>
      <c r="D525" s="112">
        <v>1388.5</v>
      </c>
    </row>
    <row r="526" spans="1:4" x14ac:dyDescent="0.3">
      <c r="A526" s="111" t="s">
        <v>309</v>
      </c>
      <c r="B526" s="111" t="s">
        <v>1120</v>
      </c>
      <c r="C526" s="111" t="s">
        <v>1121</v>
      </c>
      <c r="D526" s="112">
        <v>3784.3</v>
      </c>
    </row>
    <row r="527" spans="1:4" x14ac:dyDescent="0.3">
      <c r="A527" s="111" t="s">
        <v>312</v>
      </c>
      <c r="B527" s="111" t="s">
        <v>1122</v>
      </c>
      <c r="C527" s="111" t="s">
        <v>1123</v>
      </c>
      <c r="D527" s="112">
        <v>846.1</v>
      </c>
    </row>
    <row r="528" spans="1:4" x14ac:dyDescent="0.3">
      <c r="A528" s="111" t="s">
        <v>312</v>
      </c>
      <c r="B528" s="111" t="s">
        <v>1124</v>
      </c>
      <c r="C528" s="111" t="s">
        <v>1125</v>
      </c>
      <c r="D528" s="112">
        <v>2938.2</v>
      </c>
    </row>
    <row r="529" spans="1:4" x14ac:dyDescent="0.3">
      <c r="A529" s="111" t="s">
        <v>303</v>
      </c>
      <c r="B529" s="111" t="s">
        <v>1126</v>
      </c>
      <c r="C529" s="111" t="s">
        <v>1127</v>
      </c>
      <c r="D529" s="112">
        <v>25864.2</v>
      </c>
    </row>
    <row r="530" spans="1:4" x14ac:dyDescent="0.3">
      <c r="A530" s="111" t="s">
        <v>306</v>
      </c>
      <c r="B530" s="111" t="s">
        <v>1128</v>
      </c>
      <c r="C530" s="111" t="s">
        <v>1129</v>
      </c>
      <c r="D530" s="112">
        <v>8382.7999999999993</v>
      </c>
    </row>
    <row r="531" spans="1:4" x14ac:dyDescent="0.3">
      <c r="A531" s="111" t="s">
        <v>309</v>
      </c>
      <c r="B531" s="111" t="s">
        <v>1130</v>
      </c>
      <c r="C531" s="111" t="s">
        <v>1131</v>
      </c>
      <c r="D531" s="112">
        <v>5158.2</v>
      </c>
    </row>
    <row r="532" spans="1:4" x14ac:dyDescent="0.3">
      <c r="A532" s="111" t="s">
        <v>312</v>
      </c>
      <c r="B532" s="111" t="s">
        <v>1132</v>
      </c>
      <c r="C532" s="111" t="s">
        <v>1131</v>
      </c>
      <c r="D532" s="112">
        <v>5158.2</v>
      </c>
    </row>
    <row r="533" spans="1:4" x14ac:dyDescent="0.3">
      <c r="A533" s="111" t="s">
        <v>309</v>
      </c>
      <c r="B533" s="111" t="s">
        <v>1133</v>
      </c>
      <c r="C533" s="111" t="s">
        <v>1134</v>
      </c>
      <c r="D533" s="112">
        <v>3224.6</v>
      </c>
    </row>
    <row r="534" spans="1:4" x14ac:dyDescent="0.3">
      <c r="A534" s="111" t="s">
        <v>312</v>
      </c>
      <c r="B534" s="111" t="s">
        <v>1135</v>
      </c>
      <c r="C534" s="111" t="s">
        <v>1134</v>
      </c>
      <c r="D534" s="112">
        <v>3224.6</v>
      </c>
    </row>
    <row r="535" spans="1:4" x14ac:dyDescent="0.3">
      <c r="A535" s="111" t="s">
        <v>306</v>
      </c>
      <c r="B535" s="111" t="s">
        <v>1136</v>
      </c>
      <c r="C535" s="111" t="s">
        <v>1137</v>
      </c>
      <c r="D535" s="112">
        <v>1212.0999999999999</v>
      </c>
    </row>
    <row r="536" spans="1:4" x14ac:dyDescent="0.3">
      <c r="A536" s="111" t="s">
        <v>309</v>
      </c>
      <c r="B536" s="111" t="s">
        <v>1138</v>
      </c>
      <c r="C536" s="111" t="s">
        <v>1137</v>
      </c>
      <c r="D536" s="112">
        <v>1212.0999999999999</v>
      </c>
    </row>
    <row r="537" spans="1:4" x14ac:dyDescent="0.3">
      <c r="A537" s="111" t="s">
        <v>312</v>
      </c>
      <c r="B537" s="111" t="s">
        <v>1139</v>
      </c>
      <c r="C537" s="111" t="s">
        <v>1137</v>
      </c>
      <c r="D537" s="112">
        <v>1212.0999999999999</v>
      </c>
    </row>
    <row r="538" spans="1:4" x14ac:dyDescent="0.3">
      <c r="A538" s="111" t="s">
        <v>306</v>
      </c>
      <c r="B538" s="111" t="s">
        <v>1140</v>
      </c>
      <c r="C538" s="111" t="s">
        <v>1141</v>
      </c>
      <c r="D538" s="112">
        <v>4751.6000000000004</v>
      </c>
    </row>
    <row r="539" spans="1:4" x14ac:dyDescent="0.3">
      <c r="A539" s="111" t="s">
        <v>309</v>
      </c>
      <c r="B539" s="111" t="s">
        <v>1142</v>
      </c>
      <c r="C539" s="111" t="s">
        <v>1141</v>
      </c>
      <c r="D539" s="112">
        <v>4751.6000000000004</v>
      </c>
    </row>
    <row r="540" spans="1:4" x14ac:dyDescent="0.3">
      <c r="A540" s="111" t="s">
        <v>312</v>
      </c>
      <c r="B540" s="111" t="s">
        <v>1143</v>
      </c>
      <c r="C540" s="111" t="s">
        <v>1141</v>
      </c>
      <c r="D540" s="112">
        <v>4751.6000000000004</v>
      </c>
    </row>
    <row r="541" spans="1:4" x14ac:dyDescent="0.3">
      <c r="A541" s="111" t="s">
        <v>306</v>
      </c>
      <c r="B541" s="111" t="s">
        <v>1144</v>
      </c>
      <c r="C541" s="111" t="s">
        <v>1145</v>
      </c>
      <c r="D541" s="112">
        <v>367.2</v>
      </c>
    </row>
    <row r="542" spans="1:4" x14ac:dyDescent="0.3">
      <c r="A542" s="111" t="s">
        <v>309</v>
      </c>
      <c r="B542" s="111" t="s">
        <v>1146</v>
      </c>
      <c r="C542" s="111" t="s">
        <v>1145</v>
      </c>
      <c r="D542" s="112">
        <v>367.2</v>
      </c>
    </row>
    <row r="543" spans="1:4" x14ac:dyDescent="0.3">
      <c r="A543" s="111" t="s">
        <v>312</v>
      </c>
      <c r="B543" s="111" t="s">
        <v>1147</v>
      </c>
      <c r="C543" s="111" t="s">
        <v>1145</v>
      </c>
      <c r="D543" s="112">
        <v>367.2</v>
      </c>
    </row>
    <row r="544" spans="1:4" x14ac:dyDescent="0.3">
      <c r="A544" s="111" t="s">
        <v>306</v>
      </c>
      <c r="B544" s="111" t="s">
        <v>1148</v>
      </c>
      <c r="C544" s="111" t="s">
        <v>1149</v>
      </c>
      <c r="D544" s="112">
        <v>9102.7000000000007</v>
      </c>
    </row>
    <row r="545" spans="1:4" x14ac:dyDescent="0.3">
      <c r="A545" s="111" t="s">
        <v>309</v>
      </c>
      <c r="B545" s="111" t="s">
        <v>1150</v>
      </c>
      <c r="C545" s="111" t="s">
        <v>1151</v>
      </c>
      <c r="D545" s="112">
        <v>8734.9</v>
      </c>
    </row>
    <row r="546" spans="1:4" x14ac:dyDescent="0.3">
      <c r="A546" s="111" t="s">
        <v>312</v>
      </c>
      <c r="B546" s="111" t="s">
        <v>1152</v>
      </c>
      <c r="C546" s="111" t="s">
        <v>1153</v>
      </c>
      <c r="D546" s="112">
        <v>3182.1</v>
      </c>
    </row>
    <row r="547" spans="1:4" x14ac:dyDescent="0.3">
      <c r="A547" s="111" t="s">
        <v>312</v>
      </c>
      <c r="B547" s="111" t="s">
        <v>1154</v>
      </c>
      <c r="C547" s="111" t="s">
        <v>1155</v>
      </c>
      <c r="D547" s="112">
        <v>5552.8</v>
      </c>
    </row>
    <row r="548" spans="1:4" x14ac:dyDescent="0.3">
      <c r="A548" s="111" t="s">
        <v>309</v>
      </c>
      <c r="B548" s="111" t="s">
        <v>1156</v>
      </c>
      <c r="C548" s="111" t="s">
        <v>1157</v>
      </c>
      <c r="D548" s="112">
        <v>367.8</v>
      </c>
    </row>
    <row r="549" spans="1:4" x14ac:dyDescent="0.3">
      <c r="A549" s="111" t="s">
        <v>312</v>
      </c>
      <c r="B549" s="111" t="s">
        <v>1158</v>
      </c>
      <c r="C549" s="111" t="s">
        <v>1157</v>
      </c>
      <c r="D549" s="112">
        <v>367.8</v>
      </c>
    </row>
    <row r="550" spans="1:4" x14ac:dyDescent="0.3">
      <c r="A550" s="111" t="s">
        <v>306</v>
      </c>
      <c r="B550" s="111" t="s">
        <v>1159</v>
      </c>
      <c r="C550" s="111" t="s">
        <v>1160</v>
      </c>
      <c r="D550" s="112">
        <v>1273.0999999999999</v>
      </c>
    </row>
    <row r="551" spans="1:4" x14ac:dyDescent="0.3">
      <c r="A551" s="111" t="s">
        <v>309</v>
      </c>
      <c r="B551" s="111" t="s">
        <v>1161</v>
      </c>
      <c r="C551" s="111" t="s">
        <v>1160</v>
      </c>
      <c r="D551" s="112">
        <v>1273.0999999999999</v>
      </c>
    </row>
    <row r="552" spans="1:4" x14ac:dyDescent="0.3">
      <c r="A552" s="111" t="s">
        <v>312</v>
      </c>
      <c r="B552" s="111" t="s">
        <v>1162</v>
      </c>
      <c r="C552" s="111" t="s">
        <v>1160</v>
      </c>
      <c r="D552" s="112">
        <v>1273.0999999999999</v>
      </c>
    </row>
    <row r="553" spans="1:4" x14ac:dyDescent="0.3">
      <c r="A553" s="111" t="s">
        <v>306</v>
      </c>
      <c r="B553" s="111" t="s">
        <v>1163</v>
      </c>
      <c r="C553" s="111" t="s">
        <v>1164</v>
      </c>
      <c r="D553" s="112">
        <v>756.6</v>
      </c>
    </row>
    <row r="554" spans="1:4" x14ac:dyDescent="0.3">
      <c r="A554" s="111" t="s">
        <v>309</v>
      </c>
      <c r="B554" s="111" t="s">
        <v>1165</v>
      </c>
      <c r="C554" s="111" t="s">
        <v>1164</v>
      </c>
      <c r="D554" s="112">
        <v>756.6</v>
      </c>
    </row>
    <row r="555" spans="1:4" x14ac:dyDescent="0.3">
      <c r="A555" s="111" t="s">
        <v>312</v>
      </c>
      <c r="B555" s="111" t="s">
        <v>1166</v>
      </c>
      <c r="C555" s="111" t="s">
        <v>1164</v>
      </c>
      <c r="D555" s="112">
        <v>756.6</v>
      </c>
    </row>
    <row r="556" spans="1:4" x14ac:dyDescent="0.3">
      <c r="A556" s="111" t="s">
        <v>306</v>
      </c>
      <c r="B556" s="111" t="s">
        <v>1167</v>
      </c>
      <c r="C556" s="111" t="s">
        <v>1168</v>
      </c>
      <c r="D556" s="112">
        <v>18.100000000000001</v>
      </c>
    </row>
    <row r="557" spans="1:4" x14ac:dyDescent="0.3">
      <c r="A557" s="111" t="s">
        <v>309</v>
      </c>
      <c r="B557" s="111" t="s">
        <v>1169</v>
      </c>
      <c r="C557" s="111" t="s">
        <v>1168</v>
      </c>
      <c r="D557" s="112">
        <v>18.100000000000001</v>
      </c>
    </row>
    <row r="558" spans="1:4" x14ac:dyDescent="0.3">
      <c r="A558" s="111" t="s">
        <v>312</v>
      </c>
      <c r="B558" s="111" t="s">
        <v>1170</v>
      </c>
      <c r="C558" s="111" t="s">
        <v>1168</v>
      </c>
      <c r="D558" s="112">
        <v>18.100000000000001</v>
      </c>
    </row>
    <row r="559" spans="1:4" x14ac:dyDescent="0.3">
      <c r="A559" s="111" t="s">
        <v>303</v>
      </c>
      <c r="B559" s="111" t="s">
        <v>1171</v>
      </c>
      <c r="C559" s="111" t="s">
        <v>1172</v>
      </c>
      <c r="D559" s="112">
        <v>22500.1</v>
      </c>
    </row>
    <row r="560" spans="1:4" x14ac:dyDescent="0.3">
      <c r="A560" s="111" t="s">
        <v>306</v>
      </c>
      <c r="B560" s="111" t="s">
        <v>1173</v>
      </c>
      <c r="C560" s="111" t="s">
        <v>1174</v>
      </c>
      <c r="D560" s="112">
        <v>8171.1</v>
      </c>
    </row>
    <row r="561" spans="1:4" x14ac:dyDescent="0.3">
      <c r="A561" s="111" t="s">
        <v>309</v>
      </c>
      <c r="B561" s="111" t="s">
        <v>1175</v>
      </c>
      <c r="C561" s="111" t="s">
        <v>1176</v>
      </c>
      <c r="D561" s="112">
        <v>3074.6</v>
      </c>
    </row>
    <row r="562" spans="1:4" x14ac:dyDescent="0.3">
      <c r="A562" s="111" t="s">
        <v>312</v>
      </c>
      <c r="B562" s="111" t="s">
        <v>1177</v>
      </c>
      <c r="C562" s="111" t="s">
        <v>1176</v>
      </c>
      <c r="D562" s="112">
        <v>3074.6</v>
      </c>
    </row>
    <row r="563" spans="1:4" x14ac:dyDescent="0.3">
      <c r="A563" s="111" t="s">
        <v>309</v>
      </c>
      <c r="B563" s="111" t="s">
        <v>1178</v>
      </c>
      <c r="C563" s="111" t="s">
        <v>1179</v>
      </c>
      <c r="D563" s="112">
        <v>5096.5</v>
      </c>
    </row>
    <row r="564" spans="1:4" x14ac:dyDescent="0.3">
      <c r="A564" s="111" t="s">
        <v>312</v>
      </c>
      <c r="B564" s="111" t="s">
        <v>1180</v>
      </c>
      <c r="C564" s="111" t="s">
        <v>1179</v>
      </c>
      <c r="D564" s="112">
        <v>5096.5</v>
      </c>
    </row>
    <row r="565" spans="1:4" x14ac:dyDescent="0.3">
      <c r="A565" s="111" t="s">
        <v>306</v>
      </c>
      <c r="B565" s="111" t="s">
        <v>1181</v>
      </c>
      <c r="C565" s="111" t="s">
        <v>1182</v>
      </c>
      <c r="D565" s="112">
        <v>874.3</v>
      </c>
    </row>
    <row r="566" spans="1:4" x14ac:dyDescent="0.3">
      <c r="A566" s="111" t="s">
        <v>309</v>
      </c>
      <c r="B566" s="111" t="s">
        <v>1183</v>
      </c>
      <c r="C566" s="111" t="s">
        <v>1182</v>
      </c>
      <c r="D566" s="112">
        <v>874.3</v>
      </c>
    </row>
    <row r="567" spans="1:4" x14ac:dyDescent="0.3">
      <c r="A567" s="111" t="s">
        <v>312</v>
      </c>
      <c r="B567" s="111" t="s">
        <v>1184</v>
      </c>
      <c r="C567" s="111" t="s">
        <v>1182</v>
      </c>
      <c r="D567" s="112">
        <v>874.3</v>
      </c>
    </row>
    <row r="568" spans="1:4" x14ac:dyDescent="0.3">
      <c r="A568" s="111" t="s">
        <v>306</v>
      </c>
      <c r="B568" s="111" t="s">
        <v>1185</v>
      </c>
      <c r="C568" s="111" t="s">
        <v>1186</v>
      </c>
      <c r="D568" s="112">
        <v>5468.4</v>
      </c>
    </row>
    <row r="569" spans="1:4" x14ac:dyDescent="0.3">
      <c r="A569" s="111" t="s">
        <v>309</v>
      </c>
      <c r="B569" s="111" t="s">
        <v>1187</v>
      </c>
      <c r="C569" s="111" t="s">
        <v>1188</v>
      </c>
      <c r="D569" s="112">
        <v>748.7</v>
      </c>
    </row>
    <row r="570" spans="1:4" x14ac:dyDescent="0.3">
      <c r="A570" s="111" t="s">
        <v>312</v>
      </c>
      <c r="B570" s="111" t="s">
        <v>1189</v>
      </c>
      <c r="C570" s="111" t="s">
        <v>1188</v>
      </c>
      <c r="D570" s="112">
        <v>748.7</v>
      </c>
    </row>
    <row r="571" spans="1:4" x14ac:dyDescent="0.3">
      <c r="A571" s="111" t="s">
        <v>309</v>
      </c>
      <c r="B571" s="111" t="s">
        <v>1190</v>
      </c>
      <c r="C571" s="111" t="s">
        <v>1191</v>
      </c>
      <c r="D571" s="112">
        <v>2429.9</v>
      </c>
    </row>
    <row r="572" spans="1:4" x14ac:dyDescent="0.3">
      <c r="A572" s="111" t="s">
        <v>312</v>
      </c>
      <c r="B572" s="111" t="s">
        <v>1192</v>
      </c>
      <c r="C572" s="111" t="s">
        <v>1191</v>
      </c>
      <c r="D572" s="112">
        <v>2429.9</v>
      </c>
    </row>
    <row r="573" spans="1:4" x14ac:dyDescent="0.3">
      <c r="A573" s="111" t="s">
        <v>309</v>
      </c>
      <c r="B573" s="111" t="s">
        <v>1193</v>
      </c>
      <c r="C573" s="111" t="s">
        <v>1194</v>
      </c>
      <c r="D573" s="112">
        <v>2289.8000000000002</v>
      </c>
    </row>
    <row r="574" spans="1:4" x14ac:dyDescent="0.3">
      <c r="A574" s="111" t="s">
        <v>312</v>
      </c>
      <c r="B574" s="111" t="s">
        <v>1195</v>
      </c>
      <c r="C574" s="111" t="s">
        <v>1194</v>
      </c>
      <c r="D574" s="112">
        <v>2289.8000000000002</v>
      </c>
    </row>
    <row r="575" spans="1:4" x14ac:dyDescent="0.3">
      <c r="A575" s="111" t="s">
        <v>306</v>
      </c>
      <c r="B575" s="111" t="s">
        <v>1196</v>
      </c>
      <c r="C575" s="111" t="s">
        <v>1197</v>
      </c>
      <c r="D575" s="112">
        <v>2475.1999999999998</v>
      </c>
    </row>
    <row r="576" spans="1:4" x14ac:dyDescent="0.3">
      <c r="A576" s="111" t="s">
        <v>309</v>
      </c>
      <c r="B576" s="111" t="s">
        <v>1198</v>
      </c>
      <c r="C576" s="111" t="s">
        <v>1197</v>
      </c>
      <c r="D576" s="112">
        <v>2475.1999999999998</v>
      </c>
    </row>
    <row r="577" spans="1:4" x14ac:dyDescent="0.3">
      <c r="A577" s="111" t="s">
        <v>312</v>
      </c>
      <c r="B577" s="111" t="s">
        <v>1199</v>
      </c>
      <c r="C577" s="111" t="s">
        <v>1197</v>
      </c>
      <c r="D577" s="112">
        <v>2475.1999999999998</v>
      </c>
    </row>
    <row r="578" spans="1:4" x14ac:dyDescent="0.3">
      <c r="A578" s="111" t="s">
        <v>306</v>
      </c>
      <c r="B578" s="111" t="s">
        <v>1200</v>
      </c>
      <c r="C578" s="111" t="s">
        <v>1201</v>
      </c>
      <c r="D578" s="112">
        <v>2537.6</v>
      </c>
    </row>
    <row r="579" spans="1:4" x14ac:dyDescent="0.3">
      <c r="A579" s="111" t="s">
        <v>309</v>
      </c>
      <c r="B579" s="111" t="s">
        <v>1202</v>
      </c>
      <c r="C579" s="111" t="s">
        <v>1203</v>
      </c>
      <c r="D579" s="112">
        <v>2093.3000000000002</v>
      </c>
    </row>
    <row r="580" spans="1:4" x14ac:dyDescent="0.3">
      <c r="A580" s="111" t="s">
        <v>312</v>
      </c>
      <c r="B580" s="111" t="s">
        <v>1204</v>
      </c>
      <c r="C580" s="111" t="s">
        <v>1203</v>
      </c>
      <c r="D580" s="112">
        <v>2093.3000000000002</v>
      </c>
    </row>
    <row r="581" spans="1:4" x14ac:dyDescent="0.3">
      <c r="A581" s="111" t="s">
        <v>309</v>
      </c>
      <c r="B581" s="111" t="s">
        <v>1205</v>
      </c>
      <c r="C581" s="111" t="s">
        <v>1206</v>
      </c>
      <c r="D581" s="112">
        <v>444.3</v>
      </c>
    </row>
    <row r="582" spans="1:4" x14ac:dyDescent="0.3">
      <c r="A582" s="111" t="s">
        <v>312</v>
      </c>
      <c r="B582" s="111" t="s">
        <v>1207</v>
      </c>
      <c r="C582" s="111" t="s">
        <v>1206</v>
      </c>
      <c r="D582" s="112">
        <v>444.3</v>
      </c>
    </row>
    <row r="583" spans="1:4" x14ac:dyDescent="0.3">
      <c r="A583" s="111" t="s">
        <v>306</v>
      </c>
      <c r="B583" s="111" t="s">
        <v>1208</v>
      </c>
      <c r="C583" s="111" t="s">
        <v>1209</v>
      </c>
      <c r="D583" s="112">
        <v>2973.5</v>
      </c>
    </row>
    <row r="584" spans="1:4" x14ac:dyDescent="0.3">
      <c r="A584" s="111" t="s">
        <v>309</v>
      </c>
      <c r="B584" s="111" t="s">
        <v>1210</v>
      </c>
      <c r="C584" s="111" t="s">
        <v>1209</v>
      </c>
      <c r="D584" s="112">
        <v>2973.5</v>
      </c>
    </row>
    <row r="585" spans="1:4" x14ac:dyDescent="0.3">
      <c r="A585" s="111" t="s">
        <v>312</v>
      </c>
      <c r="B585" s="111" t="s">
        <v>1211</v>
      </c>
      <c r="C585" s="111" t="s">
        <v>1209</v>
      </c>
      <c r="D585" s="112">
        <v>2973.5</v>
      </c>
    </row>
    <row r="586" spans="1:4" x14ac:dyDescent="0.3">
      <c r="A586" s="111" t="s">
        <v>303</v>
      </c>
      <c r="B586" s="111" t="s">
        <v>1212</v>
      </c>
      <c r="C586" s="111" t="s">
        <v>1213</v>
      </c>
      <c r="D586" s="112">
        <v>39414.6</v>
      </c>
    </row>
    <row r="587" spans="1:4" x14ac:dyDescent="0.3">
      <c r="A587" s="111" t="s">
        <v>306</v>
      </c>
      <c r="B587" s="111" t="s">
        <v>1214</v>
      </c>
      <c r="C587" s="111" t="s">
        <v>1215</v>
      </c>
      <c r="D587" s="112">
        <v>11203.5</v>
      </c>
    </row>
    <row r="588" spans="1:4" x14ac:dyDescent="0.3">
      <c r="A588" s="111" t="s">
        <v>309</v>
      </c>
      <c r="B588" s="111" t="s">
        <v>1216</v>
      </c>
      <c r="C588" s="111" t="s">
        <v>1217</v>
      </c>
      <c r="D588" s="112">
        <v>3055.1</v>
      </c>
    </row>
    <row r="589" spans="1:4" x14ac:dyDescent="0.3">
      <c r="A589" s="111" t="s">
        <v>312</v>
      </c>
      <c r="B589" s="111" t="s">
        <v>1218</v>
      </c>
      <c r="C589" s="111" t="s">
        <v>1217</v>
      </c>
      <c r="D589" s="112">
        <v>3055.1</v>
      </c>
    </row>
    <row r="590" spans="1:4" x14ac:dyDescent="0.3">
      <c r="A590" s="111" t="s">
        <v>309</v>
      </c>
      <c r="B590" s="111" t="s">
        <v>1219</v>
      </c>
      <c r="C590" s="111" t="s">
        <v>1220</v>
      </c>
      <c r="D590" s="112">
        <v>1129.2</v>
      </c>
    </row>
    <row r="591" spans="1:4" x14ac:dyDescent="0.3">
      <c r="A591" s="111" t="s">
        <v>312</v>
      </c>
      <c r="B591" s="111" t="s">
        <v>1221</v>
      </c>
      <c r="C591" s="111" t="s">
        <v>1220</v>
      </c>
      <c r="D591" s="112">
        <v>1129.2</v>
      </c>
    </row>
    <row r="592" spans="1:4" x14ac:dyDescent="0.3">
      <c r="A592" s="111" t="s">
        <v>309</v>
      </c>
      <c r="B592" s="111" t="s">
        <v>1222</v>
      </c>
      <c r="C592" s="111" t="s">
        <v>1223</v>
      </c>
      <c r="D592" s="112">
        <v>2899.4</v>
      </c>
    </row>
    <row r="593" spans="1:4" x14ac:dyDescent="0.3">
      <c r="A593" s="111" t="s">
        <v>312</v>
      </c>
      <c r="B593" s="111" t="s">
        <v>1224</v>
      </c>
      <c r="C593" s="111" t="s">
        <v>1223</v>
      </c>
      <c r="D593" s="112">
        <v>2899.4</v>
      </c>
    </row>
    <row r="594" spans="1:4" x14ac:dyDescent="0.3">
      <c r="A594" s="111" t="s">
        <v>309</v>
      </c>
      <c r="B594" s="111" t="s">
        <v>1225</v>
      </c>
      <c r="C594" s="111" t="s">
        <v>1226</v>
      </c>
      <c r="D594" s="112">
        <v>1989.3</v>
      </c>
    </row>
    <row r="595" spans="1:4" x14ac:dyDescent="0.3">
      <c r="A595" s="111" t="s">
        <v>312</v>
      </c>
      <c r="B595" s="111" t="s">
        <v>1227</v>
      </c>
      <c r="C595" s="111" t="s">
        <v>1226</v>
      </c>
      <c r="D595" s="112">
        <v>1989.3</v>
      </c>
    </row>
    <row r="596" spans="1:4" x14ac:dyDescent="0.3">
      <c r="A596" s="111" t="s">
        <v>309</v>
      </c>
      <c r="B596" s="111" t="s">
        <v>1228</v>
      </c>
      <c r="C596" s="111" t="s">
        <v>1229</v>
      </c>
      <c r="D596" s="112">
        <v>2130.3000000000002</v>
      </c>
    </row>
    <row r="597" spans="1:4" x14ac:dyDescent="0.3">
      <c r="A597" s="111" t="s">
        <v>312</v>
      </c>
      <c r="B597" s="111" t="s">
        <v>1230</v>
      </c>
      <c r="C597" s="111" t="s">
        <v>1229</v>
      </c>
      <c r="D597" s="112">
        <v>2130.3000000000002</v>
      </c>
    </row>
    <row r="598" spans="1:4" x14ac:dyDescent="0.3">
      <c r="A598" s="111" t="s">
        <v>306</v>
      </c>
      <c r="B598" s="111" t="s">
        <v>1231</v>
      </c>
      <c r="C598" s="111" t="s">
        <v>1232</v>
      </c>
      <c r="D598" s="112">
        <v>15157.2</v>
      </c>
    </row>
    <row r="599" spans="1:4" x14ac:dyDescent="0.3">
      <c r="A599" s="111" t="s">
        <v>309</v>
      </c>
      <c r="B599" s="111" t="s">
        <v>1233</v>
      </c>
      <c r="C599" s="111" t="s">
        <v>1234</v>
      </c>
      <c r="D599" s="112">
        <v>762.4</v>
      </c>
    </row>
    <row r="600" spans="1:4" x14ac:dyDescent="0.3">
      <c r="A600" s="111" t="s">
        <v>312</v>
      </c>
      <c r="B600" s="111" t="s">
        <v>1235</v>
      </c>
      <c r="C600" s="111" t="s">
        <v>1234</v>
      </c>
      <c r="D600" s="112">
        <v>762.4</v>
      </c>
    </row>
    <row r="601" spans="1:4" x14ac:dyDescent="0.3">
      <c r="A601" s="111" t="s">
        <v>309</v>
      </c>
      <c r="B601" s="111" t="s">
        <v>1236</v>
      </c>
      <c r="C601" s="111" t="s">
        <v>1237</v>
      </c>
      <c r="D601" s="112">
        <v>5610.3</v>
      </c>
    </row>
    <row r="602" spans="1:4" x14ac:dyDescent="0.3">
      <c r="A602" s="111" t="s">
        <v>312</v>
      </c>
      <c r="B602" s="111" t="s">
        <v>1238</v>
      </c>
      <c r="C602" s="111" t="s">
        <v>1237</v>
      </c>
      <c r="D602" s="112">
        <v>5610.3</v>
      </c>
    </row>
    <row r="603" spans="1:4" x14ac:dyDescent="0.3">
      <c r="A603" s="111" t="s">
        <v>309</v>
      </c>
      <c r="B603" s="111" t="s">
        <v>1239</v>
      </c>
      <c r="C603" s="111" t="s">
        <v>1240</v>
      </c>
      <c r="D603" s="112">
        <v>211.8</v>
      </c>
    </row>
    <row r="604" spans="1:4" x14ac:dyDescent="0.3">
      <c r="A604" s="111" t="s">
        <v>312</v>
      </c>
      <c r="B604" s="111" t="s">
        <v>1241</v>
      </c>
      <c r="C604" s="111" t="s">
        <v>1240</v>
      </c>
      <c r="D604" s="112">
        <v>211.8</v>
      </c>
    </row>
    <row r="605" spans="1:4" x14ac:dyDescent="0.3">
      <c r="A605" s="111" t="s">
        <v>309</v>
      </c>
      <c r="B605" s="111" t="s">
        <v>1242</v>
      </c>
      <c r="C605" s="111" t="s">
        <v>1243</v>
      </c>
      <c r="D605" s="112">
        <v>125.5</v>
      </c>
    </row>
    <row r="606" spans="1:4" x14ac:dyDescent="0.3">
      <c r="A606" s="111" t="s">
        <v>312</v>
      </c>
      <c r="B606" s="111" t="s">
        <v>1244</v>
      </c>
      <c r="C606" s="111" t="s">
        <v>1243</v>
      </c>
      <c r="D606" s="112">
        <v>125.5</v>
      </c>
    </row>
    <row r="607" spans="1:4" x14ac:dyDescent="0.3">
      <c r="A607" s="111" t="s">
        <v>309</v>
      </c>
      <c r="B607" s="111" t="s">
        <v>1245</v>
      </c>
      <c r="C607" s="111" t="s">
        <v>1246</v>
      </c>
      <c r="D607" s="112">
        <v>4487</v>
      </c>
    </row>
    <row r="608" spans="1:4" x14ac:dyDescent="0.3">
      <c r="A608" s="111" t="s">
        <v>312</v>
      </c>
      <c r="B608" s="111" t="s">
        <v>1247</v>
      </c>
      <c r="C608" s="111" t="s">
        <v>1246</v>
      </c>
      <c r="D608" s="112">
        <v>4487</v>
      </c>
    </row>
    <row r="609" spans="1:4" x14ac:dyDescent="0.3">
      <c r="A609" s="111" t="s">
        <v>309</v>
      </c>
      <c r="B609" s="111" t="s">
        <v>1248</v>
      </c>
      <c r="C609" s="111" t="s">
        <v>1249</v>
      </c>
      <c r="D609" s="112">
        <v>3960.3</v>
      </c>
    </row>
    <row r="610" spans="1:4" x14ac:dyDescent="0.3">
      <c r="A610" s="111" t="s">
        <v>312</v>
      </c>
      <c r="B610" s="111" t="s">
        <v>1250</v>
      </c>
      <c r="C610" s="111" t="s">
        <v>1251</v>
      </c>
      <c r="D610" s="112">
        <v>870.8</v>
      </c>
    </row>
    <row r="611" spans="1:4" x14ac:dyDescent="0.3">
      <c r="A611" s="111" t="s">
        <v>312</v>
      </c>
      <c r="B611" s="111" t="s">
        <v>1252</v>
      </c>
      <c r="C611" s="111" t="s">
        <v>1232</v>
      </c>
      <c r="D611" s="112">
        <v>3089.5</v>
      </c>
    </row>
    <row r="612" spans="1:4" x14ac:dyDescent="0.3">
      <c r="A612" s="111" t="s">
        <v>306</v>
      </c>
      <c r="B612" s="111" t="s">
        <v>1253</v>
      </c>
      <c r="C612" s="111" t="s">
        <v>1254</v>
      </c>
      <c r="D612" s="112">
        <v>4735.7</v>
      </c>
    </row>
    <row r="613" spans="1:4" x14ac:dyDescent="0.3">
      <c r="A613" s="111" t="s">
        <v>309</v>
      </c>
      <c r="B613" s="111" t="s">
        <v>1255</v>
      </c>
      <c r="C613" s="111" t="s">
        <v>1254</v>
      </c>
      <c r="D613" s="112">
        <v>4735.7</v>
      </c>
    </row>
    <row r="614" spans="1:4" x14ac:dyDescent="0.3">
      <c r="A614" s="111" t="s">
        <v>312</v>
      </c>
      <c r="B614" s="111" t="s">
        <v>1256</v>
      </c>
      <c r="C614" s="111" t="s">
        <v>1254</v>
      </c>
      <c r="D614" s="112">
        <v>4735.7</v>
      </c>
    </row>
    <row r="615" spans="1:4" x14ac:dyDescent="0.3">
      <c r="A615" s="111" t="s">
        <v>306</v>
      </c>
      <c r="B615" s="111" t="s">
        <v>1257</v>
      </c>
      <c r="C615" s="111" t="s">
        <v>1258</v>
      </c>
      <c r="D615" s="112">
        <v>1279.3</v>
      </c>
    </row>
    <row r="616" spans="1:4" x14ac:dyDescent="0.3">
      <c r="A616" s="111" t="s">
        <v>309</v>
      </c>
      <c r="B616" s="111" t="s">
        <v>1259</v>
      </c>
      <c r="C616" s="111" t="s">
        <v>1260</v>
      </c>
      <c r="D616" s="112">
        <v>1024.7</v>
      </c>
    </row>
    <row r="617" spans="1:4" x14ac:dyDescent="0.3">
      <c r="A617" s="111" t="s">
        <v>312</v>
      </c>
      <c r="B617" s="111" t="s">
        <v>1261</v>
      </c>
      <c r="C617" s="111" t="s">
        <v>1262</v>
      </c>
      <c r="D617" s="112">
        <v>1024.7</v>
      </c>
    </row>
    <row r="618" spans="1:4" x14ac:dyDescent="0.3">
      <c r="A618" s="111" t="s">
        <v>309</v>
      </c>
      <c r="B618" s="111" t="s">
        <v>1263</v>
      </c>
      <c r="C618" s="111" t="s">
        <v>1264</v>
      </c>
      <c r="D618" s="112">
        <v>254.7</v>
      </c>
    </row>
    <row r="619" spans="1:4" x14ac:dyDescent="0.3">
      <c r="A619" s="111" t="s">
        <v>312</v>
      </c>
      <c r="B619" s="111" t="s">
        <v>1265</v>
      </c>
      <c r="C619" s="111" t="s">
        <v>1264</v>
      </c>
      <c r="D619" s="112">
        <v>254.7</v>
      </c>
    </row>
    <row r="620" spans="1:4" x14ac:dyDescent="0.3">
      <c r="A620" s="111" t="s">
        <v>306</v>
      </c>
      <c r="B620" s="111" t="s">
        <v>1266</v>
      </c>
      <c r="C620" s="111" t="s">
        <v>1267</v>
      </c>
      <c r="D620" s="112">
        <v>7038.9</v>
      </c>
    </row>
    <row r="621" spans="1:4" x14ac:dyDescent="0.3">
      <c r="A621" s="111" t="s">
        <v>309</v>
      </c>
      <c r="B621" s="111" t="s">
        <v>1268</v>
      </c>
      <c r="C621" s="111" t="s">
        <v>1269</v>
      </c>
      <c r="D621" s="112">
        <v>129.1</v>
      </c>
    </row>
    <row r="622" spans="1:4" x14ac:dyDescent="0.3">
      <c r="A622" s="111" t="s">
        <v>312</v>
      </c>
      <c r="B622" s="111" t="s">
        <v>1270</v>
      </c>
      <c r="C622" s="111" t="s">
        <v>1269</v>
      </c>
      <c r="D622" s="112">
        <v>129.1</v>
      </c>
    </row>
    <row r="623" spans="1:4" x14ac:dyDescent="0.3">
      <c r="A623" s="111" t="s">
        <v>309</v>
      </c>
      <c r="B623" s="111" t="s">
        <v>1271</v>
      </c>
      <c r="C623" s="111" t="s">
        <v>1272</v>
      </c>
      <c r="D623" s="112">
        <v>1794.9</v>
      </c>
    </row>
    <row r="624" spans="1:4" x14ac:dyDescent="0.3">
      <c r="A624" s="111" t="s">
        <v>312</v>
      </c>
      <c r="B624" s="111" t="s">
        <v>1273</v>
      </c>
      <c r="C624" s="111" t="s">
        <v>1272</v>
      </c>
      <c r="D624" s="112">
        <v>1794.9</v>
      </c>
    </row>
    <row r="625" spans="1:4" x14ac:dyDescent="0.3">
      <c r="A625" s="111" t="s">
        <v>309</v>
      </c>
      <c r="B625" s="111" t="s">
        <v>1274</v>
      </c>
      <c r="C625" s="111" t="s">
        <v>1275</v>
      </c>
      <c r="D625" s="112">
        <v>1547.6</v>
      </c>
    </row>
    <row r="626" spans="1:4" x14ac:dyDescent="0.3">
      <c r="A626" s="111" t="s">
        <v>312</v>
      </c>
      <c r="B626" s="111" t="s">
        <v>1276</v>
      </c>
      <c r="C626" s="111" t="s">
        <v>1275</v>
      </c>
      <c r="D626" s="112">
        <v>1547.6</v>
      </c>
    </row>
    <row r="627" spans="1:4" x14ac:dyDescent="0.3">
      <c r="A627" s="111" t="s">
        <v>309</v>
      </c>
      <c r="B627" s="111" t="s">
        <v>1277</v>
      </c>
      <c r="C627" s="111" t="s">
        <v>1278</v>
      </c>
      <c r="D627" s="112">
        <v>558.6</v>
      </c>
    </row>
    <row r="628" spans="1:4" x14ac:dyDescent="0.3">
      <c r="A628" s="111" t="s">
        <v>312</v>
      </c>
      <c r="B628" s="111" t="s">
        <v>1279</v>
      </c>
      <c r="C628" s="111" t="s">
        <v>1278</v>
      </c>
      <c r="D628" s="112">
        <v>558.6</v>
      </c>
    </row>
    <row r="629" spans="1:4" x14ac:dyDescent="0.3">
      <c r="A629" s="111" t="s">
        <v>309</v>
      </c>
      <c r="B629" s="111" t="s">
        <v>1280</v>
      </c>
      <c r="C629" s="111" t="s">
        <v>1281</v>
      </c>
      <c r="D629" s="112">
        <v>442.3</v>
      </c>
    </row>
    <row r="630" spans="1:4" x14ac:dyDescent="0.3">
      <c r="A630" s="111" t="s">
        <v>312</v>
      </c>
      <c r="B630" s="111" t="s">
        <v>1282</v>
      </c>
      <c r="C630" s="111" t="s">
        <v>1281</v>
      </c>
      <c r="D630" s="112">
        <v>442.3</v>
      </c>
    </row>
    <row r="631" spans="1:4" x14ac:dyDescent="0.3">
      <c r="A631" s="111" t="s">
        <v>309</v>
      </c>
      <c r="B631" s="111" t="s">
        <v>1283</v>
      </c>
      <c r="C631" s="111" t="s">
        <v>1284</v>
      </c>
      <c r="D631" s="112">
        <v>550.4</v>
      </c>
    </row>
    <row r="632" spans="1:4" x14ac:dyDescent="0.3">
      <c r="A632" s="111" t="s">
        <v>312</v>
      </c>
      <c r="B632" s="111" t="s">
        <v>1285</v>
      </c>
      <c r="C632" s="111" t="s">
        <v>1284</v>
      </c>
      <c r="D632" s="112">
        <v>550.4</v>
      </c>
    </row>
    <row r="633" spans="1:4" x14ac:dyDescent="0.3">
      <c r="A633" s="111" t="s">
        <v>309</v>
      </c>
      <c r="B633" s="111" t="s">
        <v>1286</v>
      </c>
      <c r="C633" s="111" t="s">
        <v>1287</v>
      </c>
      <c r="D633" s="112">
        <v>2016</v>
      </c>
    </row>
    <row r="634" spans="1:4" x14ac:dyDescent="0.3">
      <c r="A634" s="111" t="s">
        <v>312</v>
      </c>
      <c r="B634" s="111" t="s">
        <v>1288</v>
      </c>
      <c r="C634" s="111" t="s">
        <v>1289</v>
      </c>
      <c r="D634" s="112">
        <v>181</v>
      </c>
    </row>
    <row r="635" spans="1:4" x14ac:dyDescent="0.3">
      <c r="A635" s="111" t="s">
        <v>312</v>
      </c>
      <c r="B635" s="111" t="s">
        <v>1290</v>
      </c>
      <c r="C635" s="111" t="s">
        <v>1291</v>
      </c>
      <c r="D635" s="112">
        <v>1835</v>
      </c>
    </row>
    <row r="636" spans="1:4" x14ac:dyDescent="0.3">
      <c r="A636" s="111" t="s">
        <v>303</v>
      </c>
      <c r="B636" s="111" t="s">
        <v>1292</v>
      </c>
      <c r="C636" s="111" t="s">
        <v>1293</v>
      </c>
      <c r="D636" s="112">
        <v>73802.3</v>
      </c>
    </row>
    <row r="637" spans="1:4" x14ac:dyDescent="0.3">
      <c r="A637" s="111" t="s">
        <v>306</v>
      </c>
      <c r="B637" s="111" t="s">
        <v>1294</v>
      </c>
      <c r="C637" s="111" t="s">
        <v>1295</v>
      </c>
      <c r="D637" s="112">
        <v>45647.3</v>
      </c>
    </row>
    <row r="638" spans="1:4" x14ac:dyDescent="0.3">
      <c r="A638" s="111" t="s">
        <v>309</v>
      </c>
      <c r="B638" s="111" t="s">
        <v>1296</v>
      </c>
      <c r="C638" s="111" t="s">
        <v>1295</v>
      </c>
      <c r="D638" s="112">
        <v>45647.3</v>
      </c>
    </row>
    <row r="639" spans="1:4" x14ac:dyDescent="0.3">
      <c r="A639" s="111" t="s">
        <v>312</v>
      </c>
      <c r="B639" s="111" t="s">
        <v>1297</v>
      </c>
      <c r="C639" s="111" t="s">
        <v>1295</v>
      </c>
      <c r="D639" s="112">
        <v>45647.3</v>
      </c>
    </row>
    <row r="640" spans="1:4" x14ac:dyDescent="0.3">
      <c r="A640" s="111" t="s">
        <v>306</v>
      </c>
      <c r="B640" s="111" t="s">
        <v>1298</v>
      </c>
      <c r="C640" s="111" t="s">
        <v>1299</v>
      </c>
      <c r="D640" s="112">
        <v>5016.7</v>
      </c>
    </row>
    <row r="641" spans="1:6" x14ac:dyDescent="0.3">
      <c r="A641" s="111" t="s">
        <v>309</v>
      </c>
      <c r="B641" s="111" t="s">
        <v>1300</v>
      </c>
      <c r="C641" s="111" t="s">
        <v>1299</v>
      </c>
      <c r="D641" s="112">
        <v>5016.7</v>
      </c>
    </row>
    <row r="642" spans="1:6" x14ac:dyDescent="0.3">
      <c r="A642" s="111" t="s">
        <v>312</v>
      </c>
      <c r="B642" s="111" t="s">
        <v>1301</v>
      </c>
      <c r="C642" s="111" t="s">
        <v>1299</v>
      </c>
      <c r="D642" s="112">
        <v>5016.7</v>
      </c>
    </row>
    <row r="643" spans="1:6" x14ac:dyDescent="0.3">
      <c r="A643" s="111" t="s">
        <v>306</v>
      </c>
      <c r="B643" s="111" t="s">
        <v>1302</v>
      </c>
      <c r="C643" s="111" t="s">
        <v>1303</v>
      </c>
      <c r="D643" s="112">
        <v>23138.3</v>
      </c>
    </row>
    <row r="644" spans="1:6" x14ac:dyDescent="0.3">
      <c r="A644" s="111" t="s">
        <v>309</v>
      </c>
      <c r="B644" s="111" t="s">
        <v>1304</v>
      </c>
      <c r="C644" s="111" t="s">
        <v>1305</v>
      </c>
      <c r="D644" s="112" t="s">
        <v>410</v>
      </c>
    </row>
    <row r="645" spans="1:6" x14ac:dyDescent="0.3">
      <c r="A645" s="111" t="s">
        <v>312</v>
      </c>
      <c r="B645" s="111" t="s">
        <v>1306</v>
      </c>
      <c r="C645" s="111" t="s">
        <v>1305</v>
      </c>
      <c r="D645" s="112" t="s">
        <v>410</v>
      </c>
    </row>
    <row r="646" spans="1:6" x14ac:dyDescent="0.3">
      <c r="A646" s="111" t="s">
        <v>309</v>
      </c>
      <c r="B646" s="111" t="s">
        <v>1307</v>
      </c>
      <c r="C646" s="111" t="s">
        <v>1308</v>
      </c>
      <c r="D646" s="112" t="s">
        <v>410</v>
      </c>
    </row>
    <row r="647" spans="1:6" x14ac:dyDescent="0.3">
      <c r="A647" s="111" t="s">
        <v>312</v>
      </c>
      <c r="B647" s="111" t="s">
        <v>1309</v>
      </c>
      <c r="C647" s="111" t="s">
        <v>1308</v>
      </c>
      <c r="D647" s="112" t="s">
        <v>410</v>
      </c>
    </row>
    <row r="648" spans="1:6" x14ac:dyDescent="0.3">
      <c r="A648" s="111" t="s">
        <v>303</v>
      </c>
      <c r="B648" s="111" t="s">
        <v>1310</v>
      </c>
      <c r="C648" s="111" t="s">
        <v>1311</v>
      </c>
      <c r="D648" s="112">
        <v>106816.8</v>
      </c>
      <c r="E648" s="3">
        <f>(D650+0.5*D657+0.2*D648+2*D668)/D648</f>
        <v>0.69007693546333526</v>
      </c>
      <c r="F648" s="111" t="s">
        <v>3055</v>
      </c>
    </row>
    <row r="649" spans="1:6" x14ac:dyDescent="0.3">
      <c r="A649" s="111" t="s">
        <v>306</v>
      </c>
      <c r="B649" s="111" t="s">
        <v>1312</v>
      </c>
      <c r="C649" s="111" t="s">
        <v>1313</v>
      </c>
      <c r="D649" s="112">
        <v>5897.1</v>
      </c>
      <c r="E649" s="3">
        <f>(D650+0.5*D657+2*D668)/D648</f>
        <v>0.49007693546333531</v>
      </c>
      <c r="F649" s="111" t="s">
        <v>3056</v>
      </c>
    </row>
    <row r="650" spans="1:6" x14ac:dyDescent="0.3">
      <c r="A650" s="111" t="s">
        <v>309</v>
      </c>
      <c r="B650" s="111" t="s">
        <v>1314</v>
      </c>
      <c r="C650" s="111" t="s">
        <v>1315</v>
      </c>
      <c r="D650" s="112">
        <v>4560</v>
      </c>
    </row>
    <row r="651" spans="1:6" x14ac:dyDescent="0.3">
      <c r="A651" s="111" t="s">
        <v>312</v>
      </c>
      <c r="B651" s="111" t="s">
        <v>1316</v>
      </c>
      <c r="C651" s="111" t="s">
        <v>1315</v>
      </c>
      <c r="D651" s="112">
        <v>4560</v>
      </c>
    </row>
    <row r="652" spans="1:6" x14ac:dyDescent="0.3">
      <c r="A652" s="111" t="s">
        <v>309</v>
      </c>
      <c r="B652" s="111" t="s">
        <v>1317</v>
      </c>
      <c r="C652" s="111" t="s">
        <v>1318</v>
      </c>
      <c r="D652" s="112">
        <v>1337.2</v>
      </c>
    </row>
    <row r="653" spans="1:6" x14ac:dyDescent="0.3">
      <c r="A653" s="111" t="s">
        <v>312</v>
      </c>
      <c r="B653" s="111" t="s">
        <v>1319</v>
      </c>
      <c r="C653" s="111" t="s">
        <v>1318</v>
      </c>
      <c r="D653" s="112">
        <v>1337.2</v>
      </c>
    </row>
    <row r="654" spans="1:6" x14ac:dyDescent="0.3">
      <c r="A654" s="111" t="s">
        <v>306</v>
      </c>
      <c r="B654" s="111" t="s">
        <v>1320</v>
      </c>
      <c r="C654" s="111" t="s">
        <v>1321</v>
      </c>
      <c r="D654" s="112" t="s">
        <v>410</v>
      </c>
    </row>
    <row r="655" spans="1:6" x14ac:dyDescent="0.3">
      <c r="A655" s="111" t="s">
        <v>309</v>
      </c>
      <c r="B655" s="111" t="s">
        <v>1322</v>
      </c>
      <c r="C655" s="111" t="s">
        <v>1321</v>
      </c>
      <c r="D655" s="112" t="s">
        <v>410</v>
      </c>
    </row>
    <row r="656" spans="1:6" x14ac:dyDescent="0.3">
      <c r="A656" s="111" t="s">
        <v>312</v>
      </c>
      <c r="B656" s="111" t="s">
        <v>1323</v>
      </c>
      <c r="C656" s="111" t="s">
        <v>1321</v>
      </c>
      <c r="D656" s="112" t="s">
        <v>410</v>
      </c>
    </row>
    <row r="657" spans="1:4" x14ac:dyDescent="0.3">
      <c r="A657" s="111" t="s">
        <v>306</v>
      </c>
      <c r="B657" s="111" t="s">
        <v>1324</v>
      </c>
      <c r="C657" s="111" t="s">
        <v>1325</v>
      </c>
      <c r="D657" s="112">
        <v>95274.5</v>
      </c>
    </row>
    <row r="658" spans="1:4" x14ac:dyDescent="0.3">
      <c r="A658" s="111" t="s">
        <v>309</v>
      </c>
      <c r="B658" s="111" t="s">
        <v>1326</v>
      </c>
      <c r="C658" s="111" t="s">
        <v>1325</v>
      </c>
      <c r="D658" s="112">
        <v>95274.5</v>
      </c>
    </row>
    <row r="659" spans="1:4" x14ac:dyDescent="0.3">
      <c r="A659" s="111" t="s">
        <v>312</v>
      </c>
      <c r="B659" s="111" t="s">
        <v>1327</v>
      </c>
      <c r="C659" s="111" t="s">
        <v>1325</v>
      </c>
      <c r="D659" s="112">
        <v>95274.5</v>
      </c>
    </row>
    <row r="660" spans="1:4" x14ac:dyDescent="0.3">
      <c r="A660" s="111" t="s">
        <v>306</v>
      </c>
      <c r="B660" s="111" t="s">
        <v>1328</v>
      </c>
      <c r="C660" s="111" t="s">
        <v>1329</v>
      </c>
      <c r="D660" s="112" t="s">
        <v>410</v>
      </c>
    </row>
    <row r="661" spans="1:4" x14ac:dyDescent="0.3">
      <c r="A661" s="111" t="s">
        <v>309</v>
      </c>
      <c r="B661" s="111" t="s">
        <v>1330</v>
      </c>
      <c r="C661" s="111" t="s">
        <v>1329</v>
      </c>
      <c r="D661" s="112" t="s">
        <v>410</v>
      </c>
    </row>
    <row r="662" spans="1:4" x14ac:dyDescent="0.3">
      <c r="A662" s="111" t="s">
        <v>312</v>
      </c>
      <c r="B662" s="111" t="s">
        <v>1331</v>
      </c>
      <c r="C662" s="111" t="s">
        <v>1329</v>
      </c>
      <c r="D662" s="112" t="s">
        <v>410</v>
      </c>
    </row>
    <row r="663" spans="1:4" x14ac:dyDescent="0.3">
      <c r="A663" s="111" t="s">
        <v>306</v>
      </c>
      <c r="B663" s="111" t="s">
        <v>1332</v>
      </c>
      <c r="C663" s="111" t="s">
        <v>1333</v>
      </c>
      <c r="D663" s="112" t="s">
        <v>410</v>
      </c>
    </row>
    <row r="664" spans="1:4" x14ac:dyDescent="0.3">
      <c r="A664" s="111" t="s">
        <v>309</v>
      </c>
      <c r="B664" s="111" t="s">
        <v>1334</v>
      </c>
      <c r="C664" s="111" t="s">
        <v>1335</v>
      </c>
      <c r="D664" s="112">
        <v>537.29999999999995</v>
      </c>
    </row>
    <row r="665" spans="1:4" x14ac:dyDescent="0.3">
      <c r="A665" s="111" t="s">
        <v>312</v>
      </c>
      <c r="B665" s="111" t="s">
        <v>1336</v>
      </c>
      <c r="C665" s="111" t="s">
        <v>1335</v>
      </c>
      <c r="D665" s="112">
        <v>537.29999999999995</v>
      </c>
    </row>
    <row r="666" spans="1:4" x14ac:dyDescent="0.3">
      <c r="A666" s="111" t="s">
        <v>309</v>
      </c>
      <c r="B666" s="111" t="s">
        <v>1337</v>
      </c>
      <c r="C666" s="111" t="s">
        <v>1338</v>
      </c>
      <c r="D666" s="112" t="s">
        <v>410</v>
      </c>
    </row>
    <row r="667" spans="1:4" x14ac:dyDescent="0.3">
      <c r="A667" s="111" t="s">
        <v>312</v>
      </c>
      <c r="B667" s="111" t="s">
        <v>1339</v>
      </c>
      <c r="C667" s="111" t="s">
        <v>1338</v>
      </c>
      <c r="D667" s="112" t="s">
        <v>410</v>
      </c>
    </row>
    <row r="668" spans="1:4" x14ac:dyDescent="0.3">
      <c r="A668" s="111" t="s">
        <v>309</v>
      </c>
      <c r="B668" s="111" t="s">
        <v>1340</v>
      </c>
      <c r="C668" s="111" t="s">
        <v>1341</v>
      </c>
      <c r="D668" s="112">
        <v>75.599999999999994</v>
      </c>
    </row>
    <row r="669" spans="1:4" x14ac:dyDescent="0.3">
      <c r="A669" s="111" t="s">
        <v>312</v>
      </c>
      <c r="B669" s="111" t="s">
        <v>1342</v>
      </c>
      <c r="C669" s="111" t="s">
        <v>1341</v>
      </c>
      <c r="D669" s="112">
        <v>75.599999999999994</v>
      </c>
    </row>
    <row r="670" spans="1:4" x14ac:dyDescent="0.3">
      <c r="A670" s="111" t="s">
        <v>303</v>
      </c>
      <c r="B670" s="111" t="s">
        <v>1343</v>
      </c>
      <c r="C670" s="111" t="s">
        <v>1344</v>
      </c>
      <c r="D670" s="112">
        <v>6436.2</v>
      </c>
    </row>
    <row r="671" spans="1:4" x14ac:dyDescent="0.3">
      <c r="A671" s="111" t="s">
        <v>306</v>
      </c>
      <c r="B671" s="111" t="s">
        <v>1345</v>
      </c>
      <c r="C671" s="111" t="s">
        <v>1344</v>
      </c>
      <c r="D671" s="112">
        <v>6436.2</v>
      </c>
    </row>
    <row r="672" spans="1:4" x14ac:dyDescent="0.3">
      <c r="A672" s="111" t="s">
        <v>309</v>
      </c>
      <c r="B672" s="111" t="s">
        <v>1346</v>
      </c>
      <c r="C672" s="111" t="s">
        <v>1347</v>
      </c>
      <c r="D672" s="112">
        <v>2281.6999999999998</v>
      </c>
    </row>
    <row r="673" spans="1:4" x14ac:dyDescent="0.3">
      <c r="A673" s="111" t="s">
        <v>312</v>
      </c>
      <c r="B673" s="111" t="s">
        <v>1348</v>
      </c>
      <c r="C673" s="111" t="s">
        <v>1347</v>
      </c>
      <c r="D673" s="112">
        <v>2281.6999999999998</v>
      </c>
    </row>
    <row r="674" spans="1:4" x14ac:dyDescent="0.3">
      <c r="A674" s="111" t="s">
        <v>309</v>
      </c>
      <c r="B674" s="111" t="s">
        <v>1349</v>
      </c>
      <c r="C674" s="111" t="s">
        <v>1350</v>
      </c>
      <c r="D674" s="112">
        <v>1190</v>
      </c>
    </row>
    <row r="675" spans="1:4" x14ac:dyDescent="0.3">
      <c r="A675" s="111" t="s">
        <v>312</v>
      </c>
      <c r="B675" s="111" t="s">
        <v>1351</v>
      </c>
      <c r="C675" s="111" t="s">
        <v>1350</v>
      </c>
      <c r="D675" s="112">
        <v>1190</v>
      </c>
    </row>
    <row r="676" spans="1:4" x14ac:dyDescent="0.3">
      <c r="A676" s="111" t="s">
        <v>309</v>
      </c>
      <c r="B676" s="111" t="s">
        <v>1352</v>
      </c>
      <c r="C676" s="111" t="s">
        <v>1353</v>
      </c>
      <c r="D676" s="112">
        <v>739.2</v>
      </c>
    </row>
    <row r="677" spans="1:4" x14ac:dyDescent="0.3">
      <c r="A677" s="111" t="s">
        <v>312</v>
      </c>
      <c r="B677" s="111" t="s">
        <v>1354</v>
      </c>
      <c r="C677" s="111" t="s">
        <v>1353</v>
      </c>
      <c r="D677" s="112">
        <v>739.2</v>
      </c>
    </row>
    <row r="678" spans="1:4" x14ac:dyDescent="0.3">
      <c r="A678" s="111" t="s">
        <v>309</v>
      </c>
      <c r="B678" s="111" t="s">
        <v>1355</v>
      </c>
      <c r="C678" s="111" t="s">
        <v>1356</v>
      </c>
      <c r="D678" s="112">
        <v>2225.4</v>
      </c>
    </row>
    <row r="679" spans="1:4" x14ac:dyDescent="0.3">
      <c r="A679" s="111" t="s">
        <v>312</v>
      </c>
      <c r="B679" s="111" t="s">
        <v>1357</v>
      </c>
      <c r="C679" s="111" t="s">
        <v>1358</v>
      </c>
      <c r="D679" s="112">
        <v>350.8</v>
      </c>
    </row>
    <row r="680" spans="1:4" x14ac:dyDescent="0.3">
      <c r="A680" s="111" t="s">
        <v>312</v>
      </c>
      <c r="B680" s="111" t="s">
        <v>1359</v>
      </c>
      <c r="C680" s="111" t="s">
        <v>1360</v>
      </c>
      <c r="D680" s="112">
        <v>1874.6</v>
      </c>
    </row>
    <row r="681" spans="1:4" x14ac:dyDescent="0.3">
      <c r="A681" s="111" t="s">
        <v>303</v>
      </c>
      <c r="B681" s="111" t="s">
        <v>1361</v>
      </c>
      <c r="C681" s="111" t="s">
        <v>1362</v>
      </c>
      <c r="D681" s="112">
        <v>12289.7</v>
      </c>
    </row>
    <row r="682" spans="1:4" x14ac:dyDescent="0.3">
      <c r="A682" s="111" t="s">
        <v>306</v>
      </c>
      <c r="B682" s="111" t="s">
        <v>1363</v>
      </c>
      <c r="C682" s="111" t="s">
        <v>1364</v>
      </c>
      <c r="D682" s="112">
        <v>2414.3000000000002</v>
      </c>
    </row>
    <row r="683" spans="1:4" x14ac:dyDescent="0.3">
      <c r="A683" s="111" t="s">
        <v>309</v>
      </c>
      <c r="B683" s="111" t="s">
        <v>1365</v>
      </c>
      <c r="C683" s="111" t="s">
        <v>1366</v>
      </c>
      <c r="D683" s="112" t="s">
        <v>410</v>
      </c>
    </row>
    <row r="684" spans="1:4" x14ac:dyDescent="0.3">
      <c r="A684" s="111" t="s">
        <v>312</v>
      </c>
      <c r="B684" s="111" t="s">
        <v>1367</v>
      </c>
      <c r="C684" s="111" t="s">
        <v>1366</v>
      </c>
      <c r="D684" s="112" t="s">
        <v>410</v>
      </c>
    </row>
    <row r="685" spans="1:4" x14ac:dyDescent="0.3">
      <c r="A685" s="111" t="s">
        <v>309</v>
      </c>
      <c r="B685" s="111" t="s">
        <v>1368</v>
      </c>
      <c r="C685" s="111" t="s">
        <v>1369</v>
      </c>
      <c r="D685" s="112" t="s">
        <v>410</v>
      </c>
    </row>
    <row r="686" spans="1:4" x14ac:dyDescent="0.3">
      <c r="A686" s="111" t="s">
        <v>312</v>
      </c>
      <c r="B686" s="111" t="s">
        <v>1370</v>
      </c>
      <c r="C686" s="111" t="s">
        <v>1369</v>
      </c>
      <c r="D686" s="112" t="s">
        <v>410</v>
      </c>
    </row>
    <row r="687" spans="1:4" x14ac:dyDescent="0.3">
      <c r="A687" s="111" t="s">
        <v>309</v>
      </c>
      <c r="B687" s="111" t="s">
        <v>1371</v>
      </c>
      <c r="C687" s="111" t="s">
        <v>1372</v>
      </c>
      <c r="D687" s="112">
        <v>437.9</v>
      </c>
    </row>
    <row r="688" spans="1:4" x14ac:dyDescent="0.3">
      <c r="A688" s="111" t="s">
        <v>312</v>
      </c>
      <c r="B688" s="111" t="s">
        <v>1373</v>
      </c>
      <c r="C688" s="111" t="s">
        <v>1372</v>
      </c>
      <c r="D688" s="112">
        <v>437.9</v>
      </c>
    </row>
    <row r="689" spans="1:4" x14ac:dyDescent="0.3">
      <c r="A689" s="111" t="s">
        <v>306</v>
      </c>
      <c r="B689" s="111" t="s">
        <v>1374</v>
      </c>
      <c r="C689" s="111" t="s">
        <v>1375</v>
      </c>
      <c r="D689" s="112">
        <v>206.4</v>
      </c>
    </row>
    <row r="690" spans="1:4" x14ac:dyDescent="0.3">
      <c r="A690" s="111" t="s">
        <v>309</v>
      </c>
      <c r="B690" s="111" t="s">
        <v>1376</v>
      </c>
      <c r="C690" s="111" t="s">
        <v>1375</v>
      </c>
      <c r="D690" s="112">
        <v>206.4</v>
      </c>
    </row>
    <row r="691" spans="1:4" x14ac:dyDescent="0.3">
      <c r="A691" s="111" t="s">
        <v>312</v>
      </c>
      <c r="B691" s="111" t="s">
        <v>1377</v>
      </c>
      <c r="C691" s="111" t="s">
        <v>1375</v>
      </c>
      <c r="D691" s="112">
        <v>206.4</v>
      </c>
    </row>
    <row r="692" spans="1:4" x14ac:dyDescent="0.3">
      <c r="A692" s="111" t="s">
        <v>306</v>
      </c>
      <c r="B692" s="111" t="s">
        <v>1378</v>
      </c>
      <c r="C692" s="111" t="s">
        <v>1379</v>
      </c>
      <c r="D692" s="112">
        <v>814.5</v>
      </c>
    </row>
    <row r="693" spans="1:4" x14ac:dyDescent="0.3">
      <c r="A693" s="111" t="s">
        <v>309</v>
      </c>
      <c r="B693" s="111" t="s">
        <v>1380</v>
      </c>
      <c r="C693" s="111" t="s">
        <v>1379</v>
      </c>
      <c r="D693" s="112">
        <v>814.5</v>
      </c>
    </row>
    <row r="694" spans="1:4" x14ac:dyDescent="0.3">
      <c r="A694" s="111" t="s">
        <v>312</v>
      </c>
      <c r="B694" s="111" t="s">
        <v>1381</v>
      </c>
      <c r="C694" s="111" t="s">
        <v>1379</v>
      </c>
      <c r="D694" s="112">
        <v>814.5</v>
      </c>
    </row>
    <row r="695" spans="1:4" x14ac:dyDescent="0.3">
      <c r="A695" s="111" t="s">
        <v>306</v>
      </c>
      <c r="B695" s="111" t="s">
        <v>1382</v>
      </c>
      <c r="C695" s="111" t="s">
        <v>1383</v>
      </c>
      <c r="D695" s="112">
        <v>325.8</v>
      </c>
    </row>
    <row r="696" spans="1:4" x14ac:dyDescent="0.3">
      <c r="A696" s="111" t="s">
        <v>309</v>
      </c>
      <c r="B696" s="111" t="s">
        <v>1384</v>
      </c>
      <c r="C696" s="111" t="s">
        <v>1383</v>
      </c>
      <c r="D696" s="112">
        <v>325.8</v>
      </c>
    </row>
    <row r="697" spans="1:4" x14ac:dyDescent="0.3">
      <c r="A697" s="111" t="s">
        <v>312</v>
      </c>
      <c r="B697" s="111" t="s">
        <v>1385</v>
      </c>
      <c r="C697" s="111" t="s">
        <v>1383</v>
      </c>
      <c r="D697" s="112">
        <v>325.8</v>
      </c>
    </row>
    <row r="698" spans="1:4" x14ac:dyDescent="0.3">
      <c r="A698" s="111" t="s">
        <v>306</v>
      </c>
      <c r="B698" s="111" t="s">
        <v>1386</v>
      </c>
      <c r="C698" s="111" t="s">
        <v>1387</v>
      </c>
      <c r="D698" s="112">
        <v>6997.4</v>
      </c>
    </row>
    <row r="699" spans="1:4" x14ac:dyDescent="0.3">
      <c r="A699" s="111" t="s">
        <v>309</v>
      </c>
      <c r="B699" s="111" t="s">
        <v>1388</v>
      </c>
      <c r="C699" s="111" t="s">
        <v>1387</v>
      </c>
      <c r="D699" s="112">
        <v>6997.4</v>
      </c>
    </row>
    <row r="700" spans="1:4" x14ac:dyDescent="0.3">
      <c r="A700" s="111" t="s">
        <v>312</v>
      </c>
      <c r="B700" s="111" t="s">
        <v>1389</v>
      </c>
      <c r="C700" s="111" t="s">
        <v>1390</v>
      </c>
      <c r="D700" s="112">
        <v>6310.1</v>
      </c>
    </row>
    <row r="701" spans="1:4" x14ac:dyDescent="0.3">
      <c r="A701" s="111" t="s">
        <v>312</v>
      </c>
      <c r="B701" s="111" t="s">
        <v>1391</v>
      </c>
      <c r="C701" s="111" t="s">
        <v>1392</v>
      </c>
      <c r="D701" s="112">
        <v>687.4</v>
      </c>
    </row>
    <row r="702" spans="1:4" x14ac:dyDescent="0.3">
      <c r="A702" s="111" t="s">
        <v>306</v>
      </c>
      <c r="B702" s="111" t="s">
        <v>1393</v>
      </c>
      <c r="C702" s="111" t="s">
        <v>1394</v>
      </c>
      <c r="D702" s="112">
        <v>1531.5</v>
      </c>
    </row>
    <row r="703" spans="1:4" x14ac:dyDescent="0.3">
      <c r="A703" s="111" t="s">
        <v>309</v>
      </c>
      <c r="B703" s="111" t="s">
        <v>1395</v>
      </c>
      <c r="C703" s="111" t="s">
        <v>1396</v>
      </c>
      <c r="D703" s="112">
        <v>158</v>
      </c>
    </row>
    <row r="704" spans="1:4" x14ac:dyDescent="0.3">
      <c r="A704" s="111" t="s">
        <v>312</v>
      </c>
      <c r="B704" s="111" t="s">
        <v>1397</v>
      </c>
      <c r="C704" s="111" t="s">
        <v>1396</v>
      </c>
      <c r="D704" s="112">
        <v>158</v>
      </c>
    </row>
    <row r="705" spans="1:4" x14ac:dyDescent="0.3">
      <c r="A705" s="111" t="s">
        <v>309</v>
      </c>
      <c r="B705" s="111" t="s">
        <v>1398</v>
      </c>
      <c r="C705" s="111" t="s">
        <v>1399</v>
      </c>
      <c r="D705" s="112">
        <v>1373.5</v>
      </c>
    </row>
    <row r="706" spans="1:4" x14ac:dyDescent="0.3">
      <c r="A706" s="111" t="s">
        <v>312</v>
      </c>
      <c r="B706" s="111" t="s">
        <v>1400</v>
      </c>
      <c r="C706" s="111" t="s">
        <v>1399</v>
      </c>
      <c r="D706" s="112">
        <v>1373.5</v>
      </c>
    </row>
    <row r="707" spans="1:4" x14ac:dyDescent="0.3">
      <c r="A707" s="111" t="s">
        <v>303</v>
      </c>
      <c r="B707" s="111" t="s">
        <v>1401</v>
      </c>
      <c r="C707" s="111" t="s">
        <v>1402</v>
      </c>
      <c r="D707" s="112">
        <v>51454.2</v>
      </c>
    </row>
    <row r="708" spans="1:4" x14ac:dyDescent="0.3">
      <c r="A708" s="111" t="s">
        <v>306</v>
      </c>
      <c r="B708" s="111" t="s">
        <v>1403</v>
      </c>
      <c r="C708" s="111" t="s">
        <v>1404</v>
      </c>
      <c r="D708" s="112">
        <v>35588.1</v>
      </c>
    </row>
    <row r="709" spans="1:4" x14ac:dyDescent="0.3">
      <c r="A709" s="111" t="s">
        <v>309</v>
      </c>
      <c r="B709" s="111" t="s">
        <v>1405</v>
      </c>
      <c r="C709" s="111" t="s">
        <v>1406</v>
      </c>
      <c r="D709" s="112">
        <v>4731.8999999999996</v>
      </c>
    </row>
    <row r="710" spans="1:4" x14ac:dyDescent="0.3">
      <c r="A710" s="111" t="s">
        <v>312</v>
      </c>
      <c r="B710" s="111" t="s">
        <v>1407</v>
      </c>
      <c r="C710" s="111" t="s">
        <v>1406</v>
      </c>
      <c r="D710" s="112">
        <v>4731.8999999999996</v>
      </c>
    </row>
    <row r="711" spans="1:4" x14ac:dyDescent="0.3">
      <c r="A711" s="111" t="s">
        <v>309</v>
      </c>
      <c r="B711" s="111" t="s">
        <v>1408</v>
      </c>
      <c r="C711" s="111" t="s">
        <v>1409</v>
      </c>
      <c r="D711" s="112">
        <v>11950.6</v>
      </c>
    </row>
    <row r="712" spans="1:4" x14ac:dyDescent="0.3">
      <c r="A712" s="111" t="s">
        <v>312</v>
      </c>
      <c r="B712" s="111" t="s">
        <v>1410</v>
      </c>
      <c r="C712" s="111" t="s">
        <v>1409</v>
      </c>
      <c r="D712" s="112">
        <v>11950.6</v>
      </c>
    </row>
    <row r="713" spans="1:4" x14ac:dyDescent="0.3">
      <c r="A713" s="111" t="s">
        <v>309</v>
      </c>
      <c r="B713" s="111" t="s">
        <v>1411</v>
      </c>
      <c r="C713" s="111" t="s">
        <v>1412</v>
      </c>
      <c r="D713" s="112">
        <v>2814.2</v>
      </c>
    </row>
    <row r="714" spans="1:4" x14ac:dyDescent="0.3">
      <c r="A714" s="111" t="s">
        <v>312</v>
      </c>
      <c r="B714" s="111" t="s">
        <v>1413</v>
      </c>
      <c r="C714" s="111" t="s">
        <v>1412</v>
      </c>
      <c r="D714" s="112">
        <v>2814.2</v>
      </c>
    </row>
    <row r="715" spans="1:4" x14ac:dyDescent="0.3">
      <c r="A715" s="111" t="s">
        <v>309</v>
      </c>
      <c r="B715" s="111" t="s">
        <v>1414</v>
      </c>
      <c r="C715" s="111" t="s">
        <v>1415</v>
      </c>
      <c r="D715" s="112">
        <v>4533.3</v>
      </c>
    </row>
    <row r="716" spans="1:4" x14ac:dyDescent="0.3">
      <c r="A716" s="111" t="s">
        <v>312</v>
      </c>
      <c r="B716" s="111" t="s">
        <v>1416</v>
      </c>
      <c r="C716" s="111" t="s">
        <v>1415</v>
      </c>
      <c r="D716" s="112">
        <v>4533.3</v>
      </c>
    </row>
    <row r="717" spans="1:4" x14ac:dyDescent="0.3">
      <c r="A717" s="111" t="s">
        <v>309</v>
      </c>
      <c r="B717" s="111" t="s">
        <v>1417</v>
      </c>
      <c r="C717" s="111" t="s">
        <v>1418</v>
      </c>
      <c r="D717" s="112">
        <v>2542.6</v>
      </c>
    </row>
    <row r="718" spans="1:4" x14ac:dyDescent="0.3">
      <c r="A718" s="111" t="s">
        <v>312</v>
      </c>
      <c r="B718" s="111" t="s">
        <v>1419</v>
      </c>
      <c r="C718" s="111" t="s">
        <v>1418</v>
      </c>
      <c r="D718" s="112">
        <v>2542.6</v>
      </c>
    </row>
    <row r="719" spans="1:4" x14ac:dyDescent="0.3">
      <c r="A719" s="111" t="s">
        <v>309</v>
      </c>
      <c r="B719" s="111" t="s">
        <v>1420</v>
      </c>
      <c r="C719" s="111" t="s">
        <v>1421</v>
      </c>
      <c r="D719" s="112">
        <v>8128.2</v>
      </c>
    </row>
    <row r="720" spans="1:4" x14ac:dyDescent="0.3">
      <c r="A720" s="111" t="s">
        <v>312</v>
      </c>
      <c r="B720" s="111" t="s">
        <v>1422</v>
      </c>
      <c r="C720" s="111" t="s">
        <v>1421</v>
      </c>
      <c r="D720" s="112">
        <v>8128.2</v>
      </c>
    </row>
    <row r="721" spans="1:4" x14ac:dyDescent="0.3">
      <c r="A721" s="111" t="s">
        <v>309</v>
      </c>
      <c r="B721" s="111" t="s">
        <v>1423</v>
      </c>
      <c r="C721" s="111" t="s">
        <v>1424</v>
      </c>
      <c r="D721" s="112">
        <v>509</v>
      </c>
    </row>
    <row r="722" spans="1:4" x14ac:dyDescent="0.3">
      <c r="A722" s="111" t="s">
        <v>312</v>
      </c>
      <c r="B722" s="111" t="s">
        <v>1425</v>
      </c>
      <c r="C722" s="111" t="s">
        <v>1424</v>
      </c>
      <c r="D722" s="112">
        <v>509</v>
      </c>
    </row>
    <row r="723" spans="1:4" x14ac:dyDescent="0.3">
      <c r="A723" s="111" t="s">
        <v>309</v>
      </c>
      <c r="B723" s="111" t="s">
        <v>1426</v>
      </c>
      <c r="C723" s="111" t="s">
        <v>1427</v>
      </c>
      <c r="D723" s="112">
        <v>378.3</v>
      </c>
    </row>
    <row r="724" spans="1:4" x14ac:dyDescent="0.3">
      <c r="A724" s="111" t="s">
        <v>312</v>
      </c>
      <c r="B724" s="111" t="s">
        <v>1428</v>
      </c>
      <c r="C724" s="111" t="s">
        <v>1427</v>
      </c>
      <c r="D724" s="112">
        <v>378.3</v>
      </c>
    </row>
    <row r="725" spans="1:4" x14ac:dyDescent="0.3">
      <c r="A725" s="111" t="s">
        <v>306</v>
      </c>
      <c r="B725" s="111" t="s">
        <v>1429</v>
      </c>
      <c r="C725" s="111" t="s">
        <v>1430</v>
      </c>
      <c r="D725" s="112">
        <v>15866.1</v>
      </c>
    </row>
    <row r="726" spans="1:4" x14ac:dyDescent="0.3">
      <c r="A726" s="111" t="s">
        <v>309</v>
      </c>
      <c r="B726" s="111" t="s">
        <v>1431</v>
      </c>
      <c r="C726" s="111" t="s">
        <v>1430</v>
      </c>
      <c r="D726" s="112">
        <v>15866.1</v>
      </c>
    </row>
    <row r="727" spans="1:4" x14ac:dyDescent="0.3">
      <c r="A727" s="111" t="s">
        <v>312</v>
      </c>
      <c r="B727" s="111" t="s">
        <v>1432</v>
      </c>
      <c r="C727" s="111" t="s">
        <v>1433</v>
      </c>
      <c r="D727" s="112">
        <v>3414.7</v>
      </c>
    </row>
    <row r="728" spans="1:4" x14ac:dyDescent="0.3">
      <c r="A728" s="111" t="s">
        <v>312</v>
      </c>
      <c r="B728" s="111" t="s">
        <v>1434</v>
      </c>
      <c r="C728" s="111" t="s">
        <v>1435</v>
      </c>
      <c r="D728" s="112">
        <v>6096.2</v>
      </c>
    </row>
    <row r="729" spans="1:4" x14ac:dyDescent="0.3">
      <c r="A729" s="111" t="s">
        <v>312</v>
      </c>
      <c r="B729" s="111" t="s">
        <v>1436</v>
      </c>
      <c r="C729" s="111" t="s">
        <v>1437</v>
      </c>
      <c r="D729" s="112">
        <v>2710.8</v>
      </c>
    </row>
    <row r="730" spans="1:4" x14ac:dyDescent="0.3">
      <c r="A730" s="111" t="s">
        <v>312</v>
      </c>
      <c r="B730" s="111" t="s">
        <v>1438</v>
      </c>
      <c r="C730" s="111" t="s">
        <v>1439</v>
      </c>
      <c r="D730" s="112">
        <v>3644.4</v>
      </c>
    </row>
    <row r="731" spans="1:4" x14ac:dyDescent="0.3">
      <c r="A731" s="111" t="s">
        <v>301</v>
      </c>
      <c r="B731" s="111" t="s">
        <v>1440</v>
      </c>
      <c r="C731" s="111" t="s">
        <v>1441</v>
      </c>
      <c r="D731" s="112">
        <v>113256.1</v>
      </c>
    </row>
    <row r="732" spans="1:4" x14ac:dyDescent="0.3">
      <c r="A732" s="111" t="s">
        <v>303</v>
      </c>
      <c r="B732" s="111" t="s">
        <v>1442</v>
      </c>
      <c r="C732" s="111" t="s">
        <v>1441</v>
      </c>
      <c r="D732" s="112">
        <v>113256.1</v>
      </c>
    </row>
    <row r="733" spans="1:4" x14ac:dyDescent="0.3">
      <c r="A733" s="111" t="s">
        <v>306</v>
      </c>
      <c r="B733" s="111" t="s">
        <v>1443</v>
      </c>
      <c r="C733" s="111" t="s">
        <v>1444</v>
      </c>
      <c r="D733" s="112">
        <v>81247.399999999994</v>
      </c>
    </row>
    <row r="734" spans="1:4" x14ac:dyDescent="0.3">
      <c r="A734" s="111" t="s">
        <v>309</v>
      </c>
      <c r="B734" s="111" t="s">
        <v>1445</v>
      </c>
      <c r="C734" s="111" t="s">
        <v>1446</v>
      </c>
      <c r="D734" s="112" t="s">
        <v>410</v>
      </c>
    </row>
    <row r="735" spans="1:4" x14ac:dyDescent="0.3">
      <c r="A735" s="111" t="s">
        <v>312</v>
      </c>
      <c r="B735" s="111" t="s">
        <v>1447</v>
      </c>
      <c r="C735" s="111" t="s">
        <v>1446</v>
      </c>
      <c r="D735" s="112" t="s">
        <v>410</v>
      </c>
    </row>
    <row r="736" spans="1:4" x14ac:dyDescent="0.3">
      <c r="A736" s="111" t="s">
        <v>309</v>
      </c>
      <c r="B736" s="111" t="s">
        <v>1448</v>
      </c>
      <c r="C736" s="111" t="s">
        <v>1449</v>
      </c>
      <c r="D736" s="112" t="s">
        <v>410</v>
      </c>
    </row>
    <row r="737" spans="1:4" x14ac:dyDescent="0.3">
      <c r="A737" s="111" t="s">
        <v>312</v>
      </c>
      <c r="B737" s="111" t="s">
        <v>1450</v>
      </c>
      <c r="C737" s="111" t="s">
        <v>1449</v>
      </c>
      <c r="D737" s="112" t="s">
        <v>410</v>
      </c>
    </row>
    <row r="738" spans="1:4" x14ac:dyDescent="0.3">
      <c r="A738" s="111" t="s">
        <v>309</v>
      </c>
      <c r="B738" s="111" t="s">
        <v>1451</v>
      </c>
      <c r="C738" s="111" t="s">
        <v>1452</v>
      </c>
      <c r="D738" s="112">
        <v>13221</v>
      </c>
    </row>
    <row r="739" spans="1:4" x14ac:dyDescent="0.3">
      <c r="A739" s="111" t="s">
        <v>312</v>
      </c>
      <c r="B739" s="111" t="s">
        <v>1453</v>
      </c>
      <c r="C739" s="111" t="s">
        <v>1452</v>
      </c>
      <c r="D739" s="112">
        <v>13221</v>
      </c>
    </row>
    <row r="740" spans="1:4" x14ac:dyDescent="0.3">
      <c r="A740" s="111" t="s">
        <v>309</v>
      </c>
      <c r="B740" s="111" t="s">
        <v>1454</v>
      </c>
      <c r="C740" s="111" t="s">
        <v>1455</v>
      </c>
      <c r="D740" s="112" t="s">
        <v>410</v>
      </c>
    </row>
    <row r="741" spans="1:4" x14ac:dyDescent="0.3">
      <c r="A741" s="111" t="s">
        <v>312</v>
      </c>
      <c r="B741" s="111" t="s">
        <v>1456</v>
      </c>
      <c r="C741" s="111" t="s">
        <v>1455</v>
      </c>
      <c r="D741" s="112" t="s">
        <v>410</v>
      </c>
    </row>
    <row r="742" spans="1:4" x14ac:dyDescent="0.3">
      <c r="A742" s="111" t="s">
        <v>306</v>
      </c>
      <c r="B742" s="111" t="s">
        <v>1457</v>
      </c>
      <c r="C742" s="111" t="s">
        <v>1458</v>
      </c>
      <c r="D742" s="112">
        <v>26033.1</v>
      </c>
    </row>
    <row r="743" spans="1:4" x14ac:dyDescent="0.3">
      <c r="A743" s="111" t="s">
        <v>309</v>
      </c>
      <c r="B743" s="111" t="s">
        <v>1459</v>
      </c>
      <c r="C743" s="111" t="s">
        <v>1460</v>
      </c>
      <c r="D743" s="112" t="s">
        <v>410</v>
      </c>
    </row>
    <row r="744" spans="1:4" x14ac:dyDescent="0.3">
      <c r="A744" s="111" t="s">
        <v>312</v>
      </c>
      <c r="B744" s="111" t="s">
        <v>1461</v>
      </c>
      <c r="C744" s="111" t="s">
        <v>1460</v>
      </c>
      <c r="D744" s="112" t="s">
        <v>410</v>
      </c>
    </row>
    <row r="745" spans="1:4" x14ac:dyDescent="0.3">
      <c r="A745" s="111" t="s">
        <v>309</v>
      </c>
      <c r="B745" s="111" t="s">
        <v>1462</v>
      </c>
      <c r="C745" s="111" t="s">
        <v>1463</v>
      </c>
      <c r="D745" s="112" t="s">
        <v>410</v>
      </c>
    </row>
    <row r="746" spans="1:4" x14ac:dyDescent="0.3">
      <c r="A746" s="111" t="s">
        <v>312</v>
      </c>
      <c r="B746" s="111" t="s">
        <v>1464</v>
      </c>
      <c r="C746" s="111" t="s">
        <v>1463</v>
      </c>
      <c r="D746" s="112" t="s">
        <v>410</v>
      </c>
    </row>
    <row r="747" spans="1:4" x14ac:dyDescent="0.3">
      <c r="A747" s="111" t="s">
        <v>309</v>
      </c>
      <c r="B747" s="111" t="s">
        <v>1465</v>
      </c>
      <c r="C747" s="111" t="s">
        <v>1466</v>
      </c>
      <c r="D747" s="112">
        <v>20692.8</v>
      </c>
    </row>
    <row r="748" spans="1:4" x14ac:dyDescent="0.3">
      <c r="A748" s="111" t="s">
        <v>312</v>
      </c>
      <c r="B748" s="111" t="s">
        <v>1467</v>
      </c>
      <c r="C748" s="111" t="s">
        <v>1466</v>
      </c>
      <c r="D748" s="112">
        <v>20692.8</v>
      </c>
    </row>
    <row r="749" spans="1:4" x14ac:dyDescent="0.3">
      <c r="A749" s="111" t="s">
        <v>306</v>
      </c>
      <c r="B749" s="111" t="s">
        <v>1468</v>
      </c>
      <c r="C749" s="111" t="s">
        <v>1469</v>
      </c>
      <c r="D749" s="112">
        <v>5975.6</v>
      </c>
    </row>
    <row r="750" spans="1:4" x14ac:dyDescent="0.3">
      <c r="A750" s="111" t="s">
        <v>309</v>
      </c>
      <c r="B750" s="111" t="s">
        <v>1470</v>
      </c>
      <c r="C750" s="111" t="s">
        <v>1469</v>
      </c>
      <c r="D750" s="112">
        <v>5975.6</v>
      </c>
    </row>
    <row r="751" spans="1:4" x14ac:dyDescent="0.3">
      <c r="A751" s="111" t="s">
        <v>312</v>
      </c>
      <c r="B751" s="111" t="s">
        <v>1471</v>
      </c>
      <c r="C751" s="111" t="s">
        <v>1469</v>
      </c>
      <c r="D751" s="112">
        <v>5975.6</v>
      </c>
    </row>
    <row r="752" spans="1:4" x14ac:dyDescent="0.3">
      <c r="A752" s="111" t="s">
        <v>303</v>
      </c>
      <c r="B752" s="111" t="s">
        <v>1472</v>
      </c>
      <c r="C752" s="111" t="s">
        <v>1473</v>
      </c>
      <c r="D752" s="112">
        <v>7476</v>
      </c>
    </row>
    <row r="753" spans="1:5" x14ac:dyDescent="0.3">
      <c r="A753" s="111" t="s">
        <v>301</v>
      </c>
      <c r="B753" s="111" t="s">
        <v>1474</v>
      </c>
      <c r="C753" s="111" t="s">
        <v>1475</v>
      </c>
      <c r="D753" s="112">
        <v>36796.199999999997</v>
      </c>
    </row>
    <row r="754" spans="1:5" x14ac:dyDescent="0.3">
      <c r="A754" s="111" t="s">
        <v>306</v>
      </c>
      <c r="B754" s="111" t="s">
        <v>1476</v>
      </c>
      <c r="C754" s="111" t="s">
        <v>1473</v>
      </c>
      <c r="D754" s="112">
        <v>7476</v>
      </c>
    </row>
    <row r="755" spans="1:5" x14ac:dyDescent="0.3">
      <c r="A755" s="111" t="s">
        <v>309</v>
      </c>
      <c r="B755" s="111" t="s">
        <v>1477</v>
      </c>
      <c r="C755" s="111" t="s">
        <v>1473</v>
      </c>
      <c r="D755" s="112">
        <v>7476</v>
      </c>
    </row>
    <row r="756" spans="1:5" x14ac:dyDescent="0.3">
      <c r="A756" s="111" t="s">
        <v>312</v>
      </c>
      <c r="B756" s="111" t="s">
        <v>1478</v>
      </c>
      <c r="C756" s="111" t="s">
        <v>1473</v>
      </c>
      <c r="D756" s="112">
        <v>7476</v>
      </c>
    </row>
    <row r="757" spans="1:5" x14ac:dyDescent="0.3">
      <c r="A757" s="111" t="s">
        <v>303</v>
      </c>
      <c r="B757" s="111" t="s">
        <v>1479</v>
      </c>
      <c r="C757" s="111" t="s">
        <v>1480</v>
      </c>
      <c r="D757" s="112">
        <v>5157.2</v>
      </c>
      <c r="E757" s="3">
        <f>D757/(D757+D761+D777)</f>
        <v>0.17589238818289096</v>
      </c>
    </row>
    <row r="758" spans="1:5" x14ac:dyDescent="0.3">
      <c r="A758" s="111" t="s">
        <v>306</v>
      </c>
      <c r="B758" s="111" t="s">
        <v>1481</v>
      </c>
      <c r="C758" s="111" t="s">
        <v>1480</v>
      </c>
      <c r="D758" s="112">
        <v>5157.2</v>
      </c>
    </row>
    <row r="759" spans="1:5" x14ac:dyDescent="0.3">
      <c r="A759" s="111" t="s">
        <v>309</v>
      </c>
      <c r="B759" s="111" t="s">
        <v>1482</v>
      </c>
      <c r="C759" s="111" t="s">
        <v>1480</v>
      </c>
      <c r="D759" s="112">
        <v>5157.2</v>
      </c>
    </row>
    <row r="760" spans="1:5" x14ac:dyDescent="0.3">
      <c r="A760" s="111" t="s">
        <v>312</v>
      </c>
      <c r="B760" s="111" t="s">
        <v>1483</v>
      </c>
      <c r="C760" s="111" t="s">
        <v>1480</v>
      </c>
      <c r="D760" s="112">
        <v>5157.2</v>
      </c>
    </row>
    <row r="761" spans="1:5" x14ac:dyDescent="0.3">
      <c r="A761" s="111" t="s">
        <v>303</v>
      </c>
      <c r="B761" s="111" t="s">
        <v>1484</v>
      </c>
      <c r="C761" s="111" t="s">
        <v>1485</v>
      </c>
      <c r="D761" s="112">
        <v>22524.400000000001</v>
      </c>
    </row>
    <row r="762" spans="1:5" x14ac:dyDescent="0.3">
      <c r="A762" s="111" t="s">
        <v>306</v>
      </c>
      <c r="B762" s="111" t="s">
        <v>1486</v>
      </c>
      <c r="C762" s="111" t="s">
        <v>1487</v>
      </c>
      <c r="D762" s="112">
        <v>4911</v>
      </c>
    </row>
    <row r="763" spans="1:5" x14ac:dyDescent="0.3">
      <c r="A763" s="111" t="s">
        <v>309</v>
      </c>
      <c r="B763" s="111" t="s">
        <v>1488</v>
      </c>
      <c r="C763" s="111" t="s">
        <v>1489</v>
      </c>
      <c r="D763" s="112">
        <v>4276.8</v>
      </c>
    </row>
    <row r="764" spans="1:5" x14ac:dyDescent="0.3">
      <c r="A764" s="111" t="s">
        <v>312</v>
      </c>
      <c r="B764" s="111" t="s">
        <v>1490</v>
      </c>
      <c r="C764" s="111" t="s">
        <v>1489</v>
      </c>
      <c r="D764" s="112">
        <v>4276.8</v>
      </c>
    </row>
    <row r="765" spans="1:5" x14ac:dyDescent="0.3">
      <c r="A765" s="111" t="s">
        <v>309</v>
      </c>
      <c r="B765" s="111" t="s">
        <v>1491</v>
      </c>
      <c r="C765" s="111" t="s">
        <v>1492</v>
      </c>
      <c r="D765" s="112">
        <v>634.20000000000005</v>
      </c>
      <c r="E765" s="3">
        <f>(D765+D770)/(D757+D761+D777)</f>
        <v>8.115906439928787E-2</v>
      </c>
    </row>
    <row r="766" spans="1:5" x14ac:dyDescent="0.3">
      <c r="A766" s="111" t="s">
        <v>312</v>
      </c>
      <c r="B766" s="111" t="s">
        <v>1493</v>
      </c>
      <c r="C766" s="111" t="s">
        <v>1492</v>
      </c>
      <c r="D766" s="112">
        <v>634.20000000000005</v>
      </c>
    </row>
    <row r="767" spans="1:5" x14ac:dyDescent="0.3">
      <c r="A767" s="111" t="s">
        <v>306</v>
      </c>
      <c r="B767" s="111" t="s">
        <v>1494</v>
      </c>
      <c r="C767" s="111" t="s">
        <v>1495</v>
      </c>
      <c r="D767" s="112">
        <v>5947.8</v>
      </c>
    </row>
    <row r="768" spans="1:5" x14ac:dyDescent="0.3">
      <c r="A768" s="111" t="s">
        <v>309</v>
      </c>
      <c r="B768" s="111" t="s">
        <v>1496</v>
      </c>
      <c r="C768" s="111" t="s">
        <v>1497</v>
      </c>
      <c r="D768" s="112">
        <v>4202.3999999999996</v>
      </c>
    </row>
    <row r="769" spans="1:5" x14ac:dyDescent="0.3">
      <c r="A769" s="111" t="s">
        <v>312</v>
      </c>
      <c r="B769" s="111" t="s">
        <v>1498</v>
      </c>
      <c r="C769" s="111" t="s">
        <v>1497</v>
      </c>
      <c r="D769" s="112">
        <v>4202.3999999999996</v>
      </c>
    </row>
    <row r="770" spans="1:5" x14ac:dyDescent="0.3">
      <c r="A770" s="111" t="s">
        <v>309</v>
      </c>
      <c r="B770" s="111" t="s">
        <v>1499</v>
      </c>
      <c r="C770" s="111" t="s">
        <v>1500</v>
      </c>
      <c r="D770" s="112">
        <v>1745.4</v>
      </c>
    </row>
    <row r="771" spans="1:5" x14ac:dyDescent="0.3">
      <c r="A771" s="111" t="s">
        <v>312</v>
      </c>
      <c r="B771" s="111" t="s">
        <v>1501</v>
      </c>
      <c r="C771" s="111" t="s">
        <v>1500</v>
      </c>
      <c r="D771" s="112">
        <v>1745.4</v>
      </c>
    </row>
    <row r="772" spans="1:5" x14ac:dyDescent="0.3">
      <c r="A772" s="111" t="s">
        <v>306</v>
      </c>
      <c r="B772" s="111" t="s">
        <v>1502</v>
      </c>
      <c r="C772" s="111" t="s">
        <v>1503</v>
      </c>
      <c r="D772" s="112">
        <v>11665.7</v>
      </c>
    </row>
    <row r="773" spans="1:5" x14ac:dyDescent="0.3">
      <c r="A773" s="111" t="s">
        <v>309</v>
      </c>
      <c r="B773" s="111" t="s">
        <v>1504</v>
      </c>
      <c r="C773" s="111" t="s">
        <v>1505</v>
      </c>
      <c r="D773" s="112">
        <v>365.3</v>
      </c>
    </row>
    <row r="774" spans="1:5" x14ac:dyDescent="0.3">
      <c r="A774" s="111" t="s">
        <v>312</v>
      </c>
      <c r="B774" s="111" t="s">
        <v>1506</v>
      </c>
      <c r="C774" s="111" t="s">
        <v>1505</v>
      </c>
      <c r="D774" s="112">
        <v>365.3</v>
      </c>
    </row>
    <row r="775" spans="1:5" x14ac:dyDescent="0.3">
      <c r="A775" s="111" t="s">
        <v>309</v>
      </c>
      <c r="B775" s="111" t="s">
        <v>1507</v>
      </c>
      <c r="C775" s="111" t="s">
        <v>1508</v>
      </c>
      <c r="D775" s="112">
        <v>11300.4</v>
      </c>
    </row>
    <row r="776" spans="1:5" x14ac:dyDescent="0.3">
      <c r="A776" s="111" t="s">
        <v>312</v>
      </c>
      <c r="B776" s="111" t="s">
        <v>1509</v>
      </c>
      <c r="C776" s="111" t="s">
        <v>1508</v>
      </c>
      <c r="D776" s="112">
        <v>11300.4</v>
      </c>
    </row>
    <row r="777" spans="1:5" x14ac:dyDescent="0.3">
      <c r="A777" s="111" t="s">
        <v>303</v>
      </c>
      <c r="B777" s="111" t="s">
        <v>1510</v>
      </c>
      <c r="C777" s="111" t="s">
        <v>1511</v>
      </c>
      <c r="D777" s="112">
        <v>1638.6</v>
      </c>
      <c r="E777" s="3">
        <f>D777/(D757+D761+D777)</f>
        <v>5.5886385495324035E-2</v>
      </c>
    </row>
    <row r="778" spans="1:5" x14ac:dyDescent="0.3">
      <c r="A778" s="111" t="s">
        <v>306</v>
      </c>
      <c r="B778" s="111" t="s">
        <v>1512</v>
      </c>
      <c r="C778" s="111" t="s">
        <v>1511</v>
      </c>
      <c r="D778" s="112">
        <v>1638.6</v>
      </c>
    </row>
    <row r="779" spans="1:5" x14ac:dyDescent="0.3">
      <c r="A779" s="111" t="s">
        <v>309</v>
      </c>
      <c r="B779" s="111" t="s">
        <v>1513</v>
      </c>
      <c r="C779" s="111" t="s">
        <v>1511</v>
      </c>
      <c r="D779" s="112">
        <v>1638.6</v>
      </c>
    </row>
    <row r="780" spans="1:5" x14ac:dyDescent="0.3">
      <c r="A780" s="111" t="s">
        <v>312</v>
      </c>
      <c r="B780" s="111" t="s">
        <v>1514</v>
      </c>
      <c r="C780" s="111" t="s">
        <v>1511</v>
      </c>
      <c r="D780" s="112">
        <v>1638.6</v>
      </c>
    </row>
    <row r="781" spans="1:5" x14ac:dyDescent="0.3">
      <c r="A781" s="111" t="s">
        <v>298</v>
      </c>
      <c r="B781" s="111" t="s">
        <v>1515</v>
      </c>
      <c r="C781" s="111" t="s">
        <v>1516</v>
      </c>
      <c r="D781" s="112">
        <v>323576.3</v>
      </c>
    </row>
    <row r="782" spans="1:5" x14ac:dyDescent="0.3">
      <c r="A782" s="111" t="s">
        <v>301</v>
      </c>
      <c r="B782" s="111" t="s">
        <v>1517</v>
      </c>
      <c r="C782" s="111" t="s">
        <v>1516</v>
      </c>
      <c r="D782" s="112">
        <v>323576.3</v>
      </c>
    </row>
    <row r="783" spans="1:5" x14ac:dyDescent="0.3">
      <c r="A783" s="111" t="s">
        <v>303</v>
      </c>
      <c r="B783" s="111" t="s">
        <v>1518</v>
      </c>
      <c r="C783" s="111" t="s">
        <v>1519</v>
      </c>
      <c r="D783" s="112">
        <v>88113.7</v>
      </c>
    </row>
    <row r="784" spans="1:5" x14ac:dyDescent="0.3">
      <c r="A784" s="111" t="s">
        <v>306</v>
      </c>
      <c r="B784" s="111" t="s">
        <v>1520</v>
      </c>
      <c r="C784" s="111" t="s">
        <v>1521</v>
      </c>
      <c r="D784" s="112">
        <v>48557.7</v>
      </c>
    </row>
    <row r="785" spans="1:4" x14ac:dyDescent="0.3">
      <c r="A785" s="111" t="s">
        <v>309</v>
      </c>
      <c r="B785" s="111" t="s">
        <v>1522</v>
      </c>
      <c r="C785" s="111" t="s">
        <v>1521</v>
      </c>
      <c r="D785" s="112">
        <v>48557.7</v>
      </c>
    </row>
    <row r="786" spans="1:4" x14ac:dyDescent="0.3">
      <c r="A786" s="111" t="s">
        <v>312</v>
      </c>
      <c r="B786" s="111" t="s">
        <v>1523</v>
      </c>
      <c r="C786" s="111" t="s">
        <v>1524</v>
      </c>
      <c r="D786" s="112">
        <v>22794.2</v>
      </c>
    </row>
    <row r="787" spans="1:4" x14ac:dyDescent="0.3">
      <c r="A787" s="111" t="s">
        <v>312</v>
      </c>
      <c r="B787" s="111" t="s">
        <v>1525</v>
      </c>
      <c r="C787" s="111" t="s">
        <v>1526</v>
      </c>
      <c r="D787" s="112">
        <v>2942.8</v>
      </c>
    </row>
    <row r="788" spans="1:4" x14ac:dyDescent="0.3">
      <c r="A788" s="111" t="s">
        <v>312</v>
      </c>
      <c r="B788" s="111" t="s">
        <v>1527</v>
      </c>
      <c r="C788" s="111" t="s">
        <v>1528</v>
      </c>
      <c r="D788" s="112">
        <v>3532.8</v>
      </c>
    </row>
    <row r="789" spans="1:4" x14ac:dyDescent="0.3">
      <c r="A789" s="111" t="s">
        <v>312</v>
      </c>
      <c r="B789" s="111" t="s">
        <v>1529</v>
      </c>
      <c r="C789" s="111" t="s">
        <v>1530</v>
      </c>
      <c r="D789" s="112">
        <v>19287.900000000001</v>
      </c>
    </row>
    <row r="790" spans="1:4" x14ac:dyDescent="0.3">
      <c r="A790" s="111" t="s">
        <v>306</v>
      </c>
      <c r="B790" s="111" t="s">
        <v>1531</v>
      </c>
      <c r="C790" s="111" t="s">
        <v>1532</v>
      </c>
      <c r="D790" s="112">
        <v>39556</v>
      </c>
    </row>
    <row r="791" spans="1:4" x14ac:dyDescent="0.3">
      <c r="A791" s="111" t="s">
        <v>309</v>
      </c>
      <c r="B791" s="111" t="s">
        <v>1533</v>
      </c>
      <c r="C791" s="111" t="s">
        <v>1532</v>
      </c>
      <c r="D791" s="112">
        <v>39556</v>
      </c>
    </row>
    <row r="792" spans="1:4" x14ac:dyDescent="0.3">
      <c r="A792" s="111" t="s">
        <v>312</v>
      </c>
      <c r="B792" s="111" t="s">
        <v>1534</v>
      </c>
      <c r="C792" s="111" t="s">
        <v>1535</v>
      </c>
      <c r="D792" s="112">
        <v>14407.9</v>
      </c>
    </row>
    <row r="793" spans="1:4" x14ac:dyDescent="0.3">
      <c r="A793" s="111" t="s">
        <v>312</v>
      </c>
      <c r="B793" s="111" t="s">
        <v>1536</v>
      </c>
      <c r="C793" s="111" t="s">
        <v>1537</v>
      </c>
      <c r="D793" s="112">
        <v>25148.2</v>
      </c>
    </row>
    <row r="794" spans="1:4" x14ac:dyDescent="0.3">
      <c r="A794" s="111" t="s">
        <v>303</v>
      </c>
      <c r="B794" s="111" t="s">
        <v>1538</v>
      </c>
      <c r="C794" s="111" t="s">
        <v>1539</v>
      </c>
      <c r="D794" s="112">
        <v>39735.599999999999</v>
      </c>
    </row>
    <row r="795" spans="1:4" x14ac:dyDescent="0.3">
      <c r="A795" s="111" t="s">
        <v>306</v>
      </c>
      <c r="B795" s="111" t="s">
        <v>1540</v>
      </c>
      <c r="C795" s="111" t="s">
        <v>1541</v>
      </c>
      <c r="D795" s="112">
        <v>18698.3</v>
      </c>
    </row>
    <row r="796" spans="1:4" x14ac:dyDescent="0.3">
      <c r="A796" s="111" t="s">
        <v>309</v>
      </c>
      <c r="B796" s="111" t="s">
        <v>1542</v>
      </c>
      <c r="C796" s="111" t="s">
        <v>1543</v>
      </c>
      <c r="D796" s="112">
        <v>12836.5</v>
      </c>
    </row>
    <row r="797" spans="1:4" x14ac:dyDescent="0.3">
      <c r="A797" s="111" t="s">
        <v>312</v>
      </c>
      <c r="B797" s="111" t="s">
        <v>1544</v>
      </c>
      <c r="C797" s="111" t="s">
        <v>1543</v>
      </c>
      <c r="D797" s="112">
        <v>12836.5</v>
      </c>
    </row>
    <row r="798" spans="1:4" x14ac:dyDescent="0.3">
      <c r="A798" s="111" t="s">
        <v>309</v>
      </c>
      <c r="B798" s="111" t="s">
        <v>1545</v>
      </c>
      <c r="C798" s="111" t="s">
        <v>1546</v>
      </c>
      <c r="D798" s="112">
        <v>1539.8</v>
      </c>
    </row>
    <row r="799" spans="1:4" x14ac:dyDescent="0.3">
      <c r="A799" s="111" t="s">
        <v>312</v>
      </c>
      <c r="B799" s="111" t="s">
        <v>1547</v>
      </c>
      <c r="C799" s="111" t="s">
        <v>1546</v>
      </c>
      <c r="D799" s="112">
        <v>1539.8</v>
      </c>
    </row>
    <row r="800" spans="1:4" x14ac:dyDescent="0.3">
      <c r="A800" s="111" t="s">
        <v>309</v>
      </c>
      <c r="B800" s="111" t="s">
        <v>1548</v>
      </c>
      <c r="C800" s="111" t="s">
        <v>1549</v>
      </c>
      <c r="D800" s="112">
        <v>4322</v>
      </c>
    </row>
    <row r="801" spans="1:4" x14ac:dyDescent="0.3">
      <c r="A801" s="111" t="s">
        <v>312</v>
      </c>
      <c r="B801" s="111" t="s">
        <v>1550</v>
      </c>
      <c r="C801" s="111" t="s">
        <v>1551</v>
      </c>
      <c r="D801" s="112" t="s">
        <v>410</v>
      </c>
    </row>
    <row r="802" spans="1:4" x14ac:dyDescent="0.3">
      <c r="A802" s="111" t="s">
        <v>312</v>
      </c>
      <c r="B802" s="111" t="s">
        <v>1552</v>
      </c>
      <c r="C802" s="111" t="s">
        <v>1553</v>
      </c>
      <c r="D802" s="112" t="s">
        <v>410</v>
      </c>
    </row>
    <row r="803" spans="1:4" x14ac:dyDescent="0.3">
      <c r="A803" s="111" t="s">
        <v>306</v>
      </c>
      <c r="B803" s="111" t="s">
        <v>1554</v>
      </c>
      <c r="C803" s="111" t="s">
        <v>1555</v>
      </c>
      <c r="D803" s="112">
        <v>14247.1</v>
      </c>
    </row>
    <row r="804" spans="1:4" x14ac:dyDescent="0.3">
      <c r="A804" s="111" t="s">
        <v>309</v>
      </c>
      <c r="B804" s="111" t="s">
        <v>1556</v>
      </c>
      <c r="C804" s="111" t="s">
        <v>1557</v>
      </c>
      <c r="D804" s="112">
        <v>6545</v>
      </c>
    </row>
    <row r="805" spans="1:4" x14ac:dyDescent="0.3">
      <c r="A805" s="111" t="s">
        <v>312</v>
      </c>
      <c r="B805" s="111" t="s">
        <v>1558</v>
      </c>
      <c r="C805" s="111" t="s">
        <v>1557</v>
      </c>
      <c r="D805" s="112">
        <v>6545</v>
      </c>
    </row>
    <row r="806" spans="1:4" x14ac:dyDescent="0.3">
      <c r="A806" s="111" t="s">
        <v>309</v>
      </c>
      <c r="B806" s="111" t="s">
        <v>1559</v>
      </c>
      <c r="C806" s="111" t="s">
        <v>1560</v>
      </c>
      <c r="D806" s="112">
        <v>7702.1</v>
      </c>
    </row>
    <row r="807" spans="1:4" x14ac:dyDescent="0.3">
      <c r="A807" s="111" t="s">
        <v>312</v>
      </c>
      <c r="B807" s="111" t="s">
        <v>1561</v>
      </c>
      <c r="C807" s="111" t="s">
        <v>1560</v>
      </c>
      <c r="D807" s="112">
        <v>7702.1</v>
      </c>
    </row>
    <row r="808" spans="1:4" x14ac:dyDescent="0.3">
      <c r="A808" s="111" t="s">
        <v>306</v>
      </c>
      <c r="B808" s="111" t="s">
        <v>1562</v>
      </c>
      <c r="C808" s="111" t="s">
        <v>1563</v>
      </c>
      <c r="D808" s="112">
        <v>6790.3</v>
      </c>
    </row>
    <row r="809" spans="1:4" x14ac:dyDescent="0.3">
      <c r="A809" s="111" t="s">
        <v>309</v>
      </c>
      <c r="B809" s="111" t="s">
        <v>1564</v>
      </c>
      <c r="C809" s="111" t="s">
        <v>1565</v>
      </c>
      <c r="D809" s="112">
        <v>1723.9</v>
      </c>
    </row>
    <row r="810" spans="1:4" x14ac:dyDescent="0.3">
      <c r="A810" s="111" t="s">
        <v>312</v>
      </c>
      <c r="B810" s="111" t="s">
        <v>1566</v>
      </c>
      <c r="C810" s="111" t="s">
        <v>1565</v>
      </c>
      <c r="D810" s="112">
        <v>1723.9</v>
      </c>
    </row>
    <row r="811" spans="1:4" x14ac:dyDescent="0.3">
      <c r="A811" s="111" t="s">
        <v>309</v>
      </c>
      <c r="B811" s="111" t="s">
        <v>1567</v>
      </c>
      <c r="C811" s="111" t="s">
        <v>1568</v>
      </c>
      <c r="D811" s="112">
        <v>5066.3</v>
      </c>
    </row>
    <row r="812" spans="1:4" x14ac:dyDescent="0.3">
      <c r="A812" s="111" t="s">
        <v>312</v>
      </c>
      <c r="B812" s="111" t="s">
        <v>1569</v>
      </c>
      <c r="C812" s="111" t="s">
        <v>1568</v>
      </c>
      <c r="D812" s="112">
        <v>5066.3</v>
      </c>
    </row>
    <row r="813" spans="1:4" x14ac:dyDescent="0.3">
      <c r="A813" s="111" t="s">
        <v>303</v>
      </c>
      <c r="B813" s="111" t="s">
        <v>1570</v>
      </c>
      <c r="C813" s="111" t="s">
        <v>1571</v>
      </c>
      <c r="D813" s="112">
        <v>195727</v>
      </c>
    </row>
    <row r="814" spans="1:4" x14ac:dyDescent="0.3">
      <c r="A814" s="111" t="s">
        <v>306</v>
      </c>
      <c r="B814" s="111" t="s">
        <v>1572</v>
      </c>
      <c r="C814" s="111" t="s">
        <v>1573</v>
      </c>
      <c r="D814" s="112">
        <v>16242.6</v>
      </c>
    </row>
    <row r="815" spans="1:4" x14ac:dyDescent="0.3">
      <c r="A815" s="111" t="s">
        <v>309</v>
      </c>
      <c r="B815" s="111" t="s">
        <v>1574</v>
      </c>
      <c r="C815" s="111" t="s">
        <v>1575</v>
      </c>
      <c r="D815" s="112">
        <v>1595.9</v>
      </c>
    </row>
    <row r="816" spans="1:4" x14ac:dyDescent="0.3">
      <c r="A816" s="111" t="s">
        <v>312</v>
      </c>
      <c r="B816" s="111" t="s">
        <v>1576</v>
      </c>
      <c r="C816" s="111" t="s">
        <v>1575</v>
      </c>
      <c r="D816" s="112">
        <v>1595.9</v>
      </c>
    </row>
    <row r="817" spans="1:4" x14ac:dyDescent="0.3">
      <c r="A817" s="111" t="s">
        <v>309</v>
      </c>
      <c r="B817" s="111" t="s">
        <v>1577</v>
      </c>
      <c r="C817" s="111" t="s">
        <v>1578</v>
      </c>
      <c r="D817" s="112">
        <v>14097.9</v>
      </c>
    </row>
    <row r="818" spans="1:4" x14ac:dyDescent="0.3">
      <c r="A818" s="111" t="s">
        <v>312</v>
      </c>
      <c r="B818" s="111" t="s">
        <v>1579</v>
      </c>
      <c r="C818" s="111" t="s">
        <v>1580</v>
      </c>
      <c r="D818" s="112">
        <v>10933.2</v>
      </c>
    </row>
    <row r="819" spans="1:4" x14ac:dyDescent="0.3">
      <c r="A819" s="111" t="s">
        <v>312</v>
      </c>
      <c r="B819" s="111" t="s">
        <v>1581</v>
      </c>
      <c r="C819" s="111" t="s">
        <v>1582</v>
      </c>
      <c r="D819" s="112">
        <v>3164.7</v>
      </c>
    </row>
    <row r="820" spans="1:4" x14ac:dyDescent="0.3">
      <c r="A820" s="111" t="s">
        <v>309</v>
      </c>
      <c r="B820" s="111" t="s">
        <v>1583</v>
      </c>
      <c r="C820" s="111" t="s">
        <v>1584</v>
      </c>
      <c r="D820" s="112">
        <v>548.9</v>
      </c>
    </row>
    <row r="821" spans="1:4" x14ac:dyDescent="0.3">
      <c r="A821" s="111" t="s">
        <v>312</v>
      </c>
      <c r="B821" s="111" t="s">
        <v>1585</v>
      </c>
      <c r="C821" s="111" t="s">
        <v>1584</v>
      </c>
      <c r="D821" s="112">
        <v>548.9</v>
      </c>
    </row>
    <row r="822" spans="1:4" x14ac:dyDescent="0.3">
      <c r="A822" s="111" t="s">
        <v>306</v>
      </c>
      <c r="B822" s="111" t="s">
        <v>1586</v>
      </c>
      <c r="C822" s="111" t="s">
        <v>1587</v>
      </c>
      <c r="D822" s="112">
        <v>69720.399999999994</v>
      </c>
    </row>
    <row r="823" spans="1:4" x14ac:dyDescent="0.3">
      <c r="A823" s="111" t="s">
        <v>309</v>
      </c>
      <c r="B823" s="111" t="s">
        <v>1588</v>
      </c>
      <c r="C823" s="111" t="s">
        <v>1589</v>
      </c>
      <c r="D823" s="112">
        <v>32865.9</v>
      </c>
    </row>
    <row r="824" spans="1:4" x14ac:dyDescent="0.3">
      <c r="A824" s="111" t="s">
        <v>312</v>
      </c>
      <c r="B824" s="111" t="s">
        <v>1590</v>
      </c>
      <c r="C824" s="111" t="s">
        <v>1591</v>
      </c>
      <c r="D824" s="112" t="s">
        <v>410</v>
      </c>
    </row>
    <row r="825" spans="1:4" x14ac:dyDescent="0.3">
      <c r="A825" s="111" t="s">
        <v>312</v>
      </c>
      <c r="B825" s="111" t="s">
        <v>1592</v>
      </c>
      <c r="C825" s="111" t="s">
        <v>1593</v>
      </c>
      <c r="D825" s="112" t="s">
        <v>410</v>
      </c>
    </row>
    <row r="826" spans="1:4" x14ac:dyDescent="0.3">
      <c r="A826" s="111" t="s">
        <v>309</v>
      </c>
      <c r="B826" s="111" t="s">
        <v>1594</v>
      </c>
      <c r="C826" s="111" t="s">
        <v>1595</v>
      </c>
      <c r="D826" s="112">
        <v>27640.3</v>
      </c>
    </row>
    <row r="827" spans="1:4" x14ac:dyDescent="0.3">
      <c r="A827" s="111" t="s">
        <v>312</v>
      </c>
      <c r="B827" s="111" t="s">
        <v>1596</v>
      </c>
      <c r="C827" s="111" t="s">
        <v>1597</v>
      </c>
      <c r="D827" s="112">
        <v>10280.299999999999</v>
      </c>
    </row>
    <row r="828" spans="1:4" x14ac:dyDescent="0.3">
      <c r="A828" s="111" t="s">
        <v>312</v>
      </c>
      <c r="B828" s="111" t="s">
        <v>1598</v>
      </c>
      <c r="C828" s="111" t="s">
        <v>1599</v>
      </c>
      <c r="D828" s="112">
        <v>17360</v>
      </c>
    </row>
    <row r="829" spans="1:4" x14ac:dyDescent="0.3">
      <c r="A829" s="111" t="s">
        <v>309</v>
      </c>
      <c r="B829" s="111" t="s">
        <v>1600</v>
      </c>
      <c r="C829" s="111" t="s">
        <v>1601</v>
      </c>
      <c r="D829" s="112">
        <v>9214.2000000000007</v>
      </c>
    </row>
    <row r="830" spans="1:4" x14ac:dyDescent="0.3">
      <c r="A830" s="111" t="s">
        <v>312</v>
      </c>
      <c r="B830" s="111" t="s">
        <v>1602</v>
      </c>
      <c r="C830" s="111" t="s">
        <v>1603</v>
      </c>
      <c r="D830" s="112">
        <v>4854.6000000000004</v>
      </c>
    </row>
    <row r="831" spans="1:4" x14ac:dyDescent="0.3">
      <c r="A831" s="111" t="s">
        <v>312</v>
      </c>
      <c r="B831" s="111" t="s">
        <v>1604</v>
      </c>
      <c r="C831" s="111" t="s">
        <v>1605</v>
      </c>
      <c r="D831" s="112">
        <v>4359.6000000000004</v>
      </c>
    </row>
    <row r="832" spans="1:4" x14ac:dyDescent="0.3">
      <c r="A832" s="111" t="s">
        <v>306</v>
      </c>
      <c r="B832" s="111" t="s">
        <v>1606</v>
      </c>
      <c r="C832" s="111" t="s">
        <v>1607</v>
      </c>
      <c r="D832" s="112">
        <v>52744</v>
      </c>
    </row>
    <row r="833" spans="1:4" x14ac:dyDescent="0.3">
      <c r="A833" s="111" t="s">
        <v>309</v>
      </c>
      <c r="B833" s="111" t="s">
        <v>1608</v>
      </c>
      <c r="C833" s="111" t="s">
        <v>1609</v>
      </c>
      <c r="D833" s="112">
        <v>5879.6</v>
      </c>
    </row>
    <row r="834" spans="1:4" x14ac:dyDescent="0.3">
      <c r="A834" s="111" t="s">
        <v>312</v>
      </c>
      <c r="B834" s="111" t="s">
        <v>1610</v>
      </c>
      <c r="C834" s="111" t="s">
        <v>1609</v>
      </c>
      <c r="D834" s="112">
        <v>5879.6</v>
      </c>
    </row>
    <row r="835" spans="1:4" x14ac:dyDescent="0.3">
      <c r="A835" s="111" t="s">
        <v>309</v>
      </c>
      <c r="B835" s="111" t="s">
        <v>1611</v>
      </c>
      <c r="C835" s="111" t="s">
        <v>1612</v>
      </c>
      <c r="D835" s="112">
        <v>27958.799999999999</v>
      </c>
    </row>
    <row r="836" spans="1:4" x14ac:dyDescent="0.3">
      <c r="A836" s="111" t="s">
        <v>312</v>
      </c>
      <c r="B836" s="111" t="s">
        <v>1613</v>
      </c>
      <c r="C836" s="111" t="s">
        <v>1614</v>
      </c>
      <c r="D836" s="112">
        <v>16610.2</v>
      </c>
    </row>
    <row r="837" spans="1:4" x14ac:dyDescent="0.3">
      <c r="A837" s="111" t="s">
        <v>312</v>
      </c>
      <c r="B837" s="111" t="s">
        <v>1615</v>
      </c>
      <c r="C837" s="111" t="s">
        <v>1616</v>
      </c>
      <c r="D837" s="112">
        <v>9410.7999999999993</v>
      </c>
    </row>
    <row r="838" spans="1:4" x14ac:dyDescent="0.3">
      <c r="A838" s="111" t="s">
        <v>312</v>
      </c>
      <c r="B838" s="111" t="s">
        <v>1617</v>
      </c>
      <c r="C838" s="111" t="s">
        <v>1618</v>
      </c>
      <c r="D838" s="112">
        <v>1937.8</v>
      </c>
    </row>
    <row r="839" spans="1:4" x14ac:dyDescent="0.3">
      <c r="A839" s="111" t="s">
        <v>309</v>
      </c>
      <c r="B839" s="111" t="s">
        <v>1619</v>
      </c>
      <c r="C839" s="111" t="s">
        <v>1620</v>
      </c>
      <c r="D839" s="112">
        <v>6603.6</v>
      </c>
    </row>
    <row r="840" spans="1:4" x14ac:dyDescent="0.3">
      <c r="A840" s="111" t="s">
        <v>312</v>
      </c>
      <c r="B840" s="111" t="s">
        <v>1621</v>
      </c>
      <c r="C840" s="111" t="s">
        <v>1620</v>
      </c>
      <c r="D840" s="112">
        <v>6603.6</v>
      </c>
    </row>
    <row r="841" spans="1:4" x14ac:dyDescent="0.3">
      <c r="A841" s="111" t="s">
        <v>309</v>
      </c>
      <c r="B841" s="111" t="s">
        <v>1622</v>
      </c>
      <c r="C841" s="111" t="s">
        <v>1623</v>
      </c>
      <c r="D841" s="112">
        <v>10512.6</v>
      </c>
    </row>
    <row r="842" spans="1:4" x14ac:dyDescent="0.3">
      <c r="A842" s="111" t="s">
        <v>312</v>
      </c>
      <c r="B842" s="111" t="s">
        <v>1624</v>
      </c>
      <c r="C842" s="111" t="s">
        <v>1623</v>
      </c>
      <c r="D842" s="112">
        <v>10512.6</v>
      </c>
    </row>
    <row r="843" spans="1:4" x14ac:dyDescent="0.3">
      <c r="A843" s="111" t="s">
        <v>309</v>
      </c>
      <c r="B843" s="111" t="s">
        <v>1625</v>
      </c>
      <c r="C843" s="111" t="s">
        <v>1626</v>
      </c>
      <c r="D843" s="112">
        <v>1789.4</v>
      </c>
    </row>
    <row r="844" spans="1:4" x14ac:dyDescent="0.3">
      <c r="A844" s="111" t="s">
        <v>312</v>
      </c>
      <c r="B844" s="111" t="s">
        <v>1627</v>
      </c>
      <c r="C844" s="111" t="s">
        <v>1626</v>
      </c>
      <c r="D844" s="112">
        <v>1789.4</v>
      </c>
    </row>
    <row r="845" spans="1:4" x14ac:dyDescent="0.3">
      <c r="A845" s="111" t="s">
        <v>306</v>
      </c>
      <c r="B845" s="111" t="s">
        <v>1628</v>
      </c>
      <c r="C845" s="111" t="s">
        <v>1629</v>
      </c>
      <c r="D845" s="112">
        <v>57020</v>
      </c>
    </row>
    <row r="846" spans="1:4" x14ac:dyDescent="0.3">
      <c r="A846" s="111" t="s">
        <v>309</v>
      </c>
      <c r="B846" s="111" t="s">
        <v>1630</v>
      </c>
      <c r="C846" s="111" t="s">
        <v>1631</v>
      </c>
      <c r="D846" s="112">
        <v>9980.7999999999993</v>
      </c>
    </row>
    <row r="847" spans="1:4" x14ac:dyDescent="0.3">
      <c r="A847" s="111" t="s">
        <v>312</v>
      </c>
      <c r="B847" s="111" t="s">
        <v>1632</v>
      </c>
      <c r="C847" s="111" t="s">
        <v>1633</v>
      </c>
      <c r="D847" s="112">
        <v>4270.1000000000004</v>
      </c>
    </row>
    <row r="848" spans="1:4" x14ac:dyDescent="0.3">
      <c r="A848" s="111" t="s">
        <v>312</v>
      </c>
      <c r="B848" s="111" t="s">
        <v>1634</v>
      </c>
      <c r="C848" s="111" t="s">
        <v>1635</v>
      </c>
      <c r="D848" s="112">
        <v>5710.6</v>
      </c>
    </row>
    <row r="849" spans="1:4" x14ac:dyDescent="0.3">
      <c r="A849" s="111" t="s">
        <v>309</v>
      </c>
      <c r="B849" s="111" t="s">
        <v>1636</v>
      </c>
      <c r="C849" s="111" t="s">
        <v>1637</v>
      </c>
      <c r="D849" s="112">
        <v>47039.3</v>
      </c>
    </row>
    <row r="850" spans="1:4" x14ac:dyDescent="0.3">
      <c r="A850" s="111" t="s">
        <v>312</v>
      </c>
      <c r="B850" s="111" t="s">
        <v>1638</v>
      </c>
      <c r="C850" s="111" t="s">
        <v>1639</v>
      </c>
      <c r="D850" s="112">
        <v>4008.5</v>
      </c>
    </row>
    <row r="851" spans="1:4" x14ac:dyDescent="0.3">
      <c r="A851" s="111" t="s">
        <v>312</v>
      </c>
      <c r="B851" s="111" t="s">
        <v>1640</v>
      </c>
      <c r="C851" s="111" t="s">
        <v>1641</v>
      </c>
      <c r="D851" s="112">
        <v>2500.5</v>
      </c>
    </row>
    <row r="852" spans="1:4" x14ac:dyDescent="0.3">
      <c r="A852" s="111" t="s">
        <v>312</v>
      </c>
      <c r="B852" s="111" t="s">
        <v>1642</v>
      </c>
      <c r="C852" s="111" t="s">
        <v>1643</v>
      </c>
      <c r="D852" s="112">
        <v>33344.9</v>
      </c>
    </row>
    <row r="853" spans="1:4" x14ac:dyDescent="0.3">
      <c r="A853" s="111" t="s">
        <v>312</v>
      </c>
      <c r="B853" s="111" t="s">
        <v>1644</v>
      </c>
      <c r="C853" s="111" t="s">
        <v>1645</v>
      </c>
      <c r="D853" s="112">
        <v>5643.9</v>
      </c>
    </row>
    <row r="854" spans="1:4" x14ac:dyDescent="0.3">
      <c r="A854" s="111" t="s">
        <v>312</v>
      </c>
      <c r="B854" s="111" t="s">
        <v>1646</v>
      </c>
      <c r="C854" s="111" t="s">
        <v>1647</v>
      </c>
      <c r="D854" s="112">
        <v>1541.4</v>
      </c>
    </row>
    <row r="855" spans="1:4" x14ac:dyDescent="0.3">
      <c r="A855" s="111" t="s">
        <v>298</v>
      </c>
      <c r="B855" s="111" t="s">
        <v>1648</v>
      </c>
      <c r="C855" s="111" t="s">
        <v>1649</v>
      </c>
      <c r="D855" s="112">
        <v>1931098.4</v>
      </c>
    </row>
    <row r="856" spans="1:4" x14ac:dyDescent="0.3">
      <c r="A856" s="111" t="s">
        <v>301</v>
      </c>
      <c r="B856" s="111" t="s">
        <v>1650</v>
      </c>
      <c r="C856" s="111" t="s">
        <v>1651</v>
      </c>
      <c r="D856" s="112">
        <v>1602311.8</v>
      </c>
    </row>
    <row r="857" spans="1:4" x14ac:dyDescent="0.3">
      <c r="A857" s="111" t="s">
        <v>303</v>
      </c>
      <c r="B857" s="111" t="s">
        <v>1652</v>
      </c>
      <c r="C857" s="111" t="s">
        <v>1653</v>
      </c>
      <c r="D857" s="112">
        <v>247501.1</v>
      </c>
    </row>
    <row r="858" spans="1:4" x14ac:dyDescent="0.3">
      <c r="A858" s="111" t="s">
        <v>306</v>
      </c>
      <c r="B858" s="111" t="s">
        <v>1654</v>
      </c>
      <c r="C858" s="111" t="s">
        <v>1655</v>
      </c>
      <c r="D858" s="112">
        <v>164855.6</v>
      </c>
    </row>
    <row r="859" spans="1:4" x14ac:dyDescent="0.3">
      <c r="A859" s="111" t="s">
        <v>309</v>
      </c>
      <c r="B859" s="111" t="s">
        <v>1656</v>
      </c>
      <c r="C859" s="111" t="s">
        <v>1657</v>
      </c>
      <c r="D859" s="112">
        <v>154749.20000000001</v>
      </c>
    </row>
    <row r="860" spans="1:4" x14ac:dyDescent="0.3">
      <c r="A860" s="111" t="s">
        <v>312</v>
      </c>
      <c r="B860" s="111" t="s">
        <v>1658</v>
      </c>
      <c r="C860" s="111" t="s">
        <v>1657</v>
      </c>
      <c r="D860" s="112">
        <v>154749.20000000001</v>
      </c>
    </row>
    <row r="861" spans="1:4" x14ac:dyDescent="0.3">
      <c r="A861" s="111" t="s">
        <v>309</v>
      </c>
      <c r="B861" s="111" t="s">
        <v>1659</v>
      </c>
      <c r="C861" s="111" t="s">
        <v>1660</v>
      </c>
      <c r="D861" s="112">
        <v>10106.4</v>
      </c>
    </row>
    <row r="862" spans="1:4" x14ac:dyDescent="0.3">
      <c r="A862" s="111" t="s">
        <v>312</v>
      </c>
      <c r="B862" s="111" t="s">
        <v>1661</v>
      </c>
      <c r="C862" s="111" t="s">
        <v>1660</v>
      </c>
      <c r="D862" s="112">
        <v>10106.4</v>
      </c>
    </row>
    <row r="863" spans="1:4" x14ac:dyDescent="0.3">
      <c r="A863" s="111" t="s">
        <v>306</v>
      </c>
      <c r="B863" s="111" t="s">
        <v>1662</v>
      </c>
      <c r="C863" s="111" t="s">
        <v>1663</v>
      </c>
      <c r="D863" s="112">
        <v>18988.8</v>
      </c>
    </row>
    <row r="864" spans="1:4" x14ac:dyDescent="0.3">
      <c r="A864" s="111" t="s">
        <v>309</v>
      </c>
      <c r="B864" s="111" t="s">
        <v>1664</v>
      </c>
      <c r="C864" s="111" t="s">
        <v>1663</v>
      </c>
      <c r="D864" s="112">
        <v>18988.8</v>
      </c>
    </row>
    <row r="865" spans="1:4" x14ac:dyDescent="0.3">
      <c r="A865" s="111" t="s">
        <v>312</v>
      </c>
      <c r="B865" s="111" t="s">
        <v>1665</v>
      </c>
      <c r="C865" s="111" t="s">
        <v>1666</v>
      </c>
      <c r="D865" s="112">
        <v>15137.9</v>
      </c>
    </row>
    <row r="866" spans="1:4" x14ac:dyDescent="0.3">
      <c r="A866" s="111" t="s">
        <v>312</v>
      </c>
      <c r="B866" s="111" t="s">
        <v>1667</v>
      </c>
      <c r="C866" s="111" t="s">
        <v>1668</v>
      </c>
      <c r="D866" s="112">
        <v>3851</v>
      </c>
    </row>
    <row r="867" spans="1:4" x14ac:dyDescent="0.3">
      <c r="A867" s="111" t="s">
        <v>306</v>
      </c>
      <c r="B867" s="111" t="s">
        <v>1669</v>
      </c>
      <c r="C867" s="111" t="s">
        <v>1670</v>
      </c>
      <c r="D867" s="112">
        <v>58523.1</v>
      </c>
    </row>
    <row r="868" spans="1:4" x14ac:dyDescent="0.3">
      <c r="A868" s="111" t="s">
        <v>309</v>
      </c>
      <c r="B868" s="111" t="s">
        <v>1671</v>
      </c>
      <c r="C868" s="111" t="s">
        <v>1672</v>
      </c>
      <c r="D868" s="112">
        <v>39443.1</v>
      </c>
    </row>
    <row r="869" spans="1:4" x14ac:dyDescent="0.3">
      <c r="A869" s="111" t="s">
        <v>312</v>
      </c>
      <c r="B869" s="111" t="s">
        <v>1673</v>
      </c>
      <c r="C869" s="111" t="s">
        <v>1672</v>
      </c>
      <c r="D869" s="112">
        <v>39443.1</v>
      </c>
    </row>
    <row r="870" spans="1:4" x14ac:dyDescent="0.3">
      <c r="A870" s="111" t="s">
        <v>309</v>
      </c>
      <c r="B870" s="111" t="s">
        <v>1674</v>
      </c>
      <c r="C870" s="111" t="s">
        <v>1675</v>
      </c>
      <c r="D870" s="112">
        <v>19080</v>
      </c>
    </row>
    <row r="871" spans="1:4" x14ac:dyDescent="0.3">
      <c r="A871" s="111" t="s">
        <v>312</v>
      </c>
      <c r="B871" s="111" t="s">
        <v>1676</v>
      </c>
      <c r="C871" s="111" t="s">
        <v>1675</v>
      </c>
      <c r="D871" s="112">
        <v>19080</v>
      </c>
    </row>
    <row r="872" spans="1:4" x14ac:dyDescent="0.3">
      <c r="A872" s="111" t="s">
        <v>306</v>
      </c>
      <c r="B872" s="111" t="s">
        <v>1677</v>
      </c>
      <c r="C872" s="111" t="s">
        <v>1678</v>
      </c>
      <c r="D872" s="112">
        <v>5133.6000000000004</v>
      </c>
    </row>
    <row r="873" spans="1:4" x14ac:dyDescent="0.3">
      <c r="A873" s="111" t="s">
        <v>309</v>
      </c>
      <c r="B873" s="111" t="s">
        <v>1679</v>
      </c>
      <c r="C873" s="111" t="s">
        <v>1678</v>
      </c>
      <c r="D873" s="112">
        <v>5133.6000000000004</v>
      </c>
    </row>
    <row r="874" spans="1:4" x14ac:dyDescent="0.3">
      <c r="A874" s="111" t="s">
        <v>312</v>
      </c>
      <c r="B874" s="111" t="s">
        <v>1680</v>
      </c>
      <c r="C874" s="111" t="s">
        <v>1678</v>
      </c>
      <c r="D874" s="112">
        <v>5133.6000000000004</v>
      </c>
    </row>
    <row r="875" spans="1:4" x14ac:dyDescent="0.3">
      <c r="A875" s="111" t="s">
        <v>303</v>
      </c>
      <c r="B875" s="111" t="s">
        <v>1681</v>
      </c>
      <c r="C875" s="111" t="s">
        <v>1682</v>
      </c>
      <c r="D875" s="112">
        <v>846674.2</v>
      </c>
    </row>
    <row r="876" spans="1:4" x14ac:dyDescent="0.3">
      <c r="A876" s="111" t="s">
        <v>306</v>
      </c>
      <c r="B876" s="111" t="s">
        <v>1683</v>
      </c>
      <c r="C876" s="111" t="s">
        <v>1684</v>
      </c>
      <c r="D876" s="112">
        <v>131100.1</v>
      </c>
    </row>
    <row r="877" spans="1:4" x14ac:dyDescent="0.3">
      <c r="A877" s="111" t="s">
        <v>309</v>
      </c>
      <c r="B877" s="111" t="s">
        <v>1685</v>
      </c>
      <c r="C877" s="111" t="s">
        <v>1686</v>
      </c>
      <c r="D877" s="112">
        <v>883.6</v>
      </c>
    </row>
    <row r="878" spans="1:4" x14ac:dyDescent="0.3">
      <c r="A878" s="111" t="s">
        <v>312</v>
      </c>
      <c r="B878" s="111" t="s">
        <v>1687</v>
      </c>
      <c r="C878" s="111" t="s">
        <v>1686</v>
      </c>
      <c r="D878" s="112">
        <v>883.6</v>
      </c>
    </row>
    <row r="879" spans="1:4" x14ac:dyDescent="0.3">
      <c r="A879" s="111" t="s">
        <v>309</v>
      </c>
      <c r="B879" s="111" t="s">
        <v>1688</v>
      </c>
      <c r="C879" s="111" t="s">
        <v>1689</v>
      </c>
      <c r="D879" s="112">
        <v>23464.1</v>
      </c>
    </row>
    <row r="880" spans="1:4" x14ac:dyDescent="0.3">
      <c r="A880" s="111" t="s">
        <v>312</v>
      </c>
      <c r="B880" s="111" t="s">
        <v>1690</v>
      </c>
      <c r="C880" s="111" t="s">
        <v>1691</v>
      </c>
      <c r="D880" s="112">
        <v>20488.599999999999</v>
      </c>
    </row>
    <row r="881" spans="1:4" x14ac:dyDescent="0.3">
      <c r="A881" s="111" t="s">
        <v>312</v>
      </c>
      <c r="B881" s="111" t="s">
        <v>1692</v>
      </c>
      <c r="C881" s="111" t="s">
        <v>1693</v>
      </c>
      <c r="D881" s="112">
        <v>2975.4</v>
      </c>
    </row>
    <row r="882" spans="1:4" x14ac:dyDescent="0.3">
      <c r="A882" s="111" t="s">
        <v>309</v>
      </c>
      <c r="B882" s="111" t="s">
        <v>1694</v>
      </c>
      <c r="C882" s="111" t="s">
        <v>1695</v>
      </c>
      <c r="D882" s="112">
        <v>588.79999999999995</v>
      </c>
    </row>
    <row r="883" spans="1:4" x14ac:dyDescent="0.3">
      <c r="A883" s="111" t="s">
        <v>312</v>
      </c>
      <c r="B883" s="111" t="s">
        <v>1696</v>
      </c>
      <c r="C883" s="111" t="s">
        <v>1695</v>
      </c>
      <c r="D883" s="112">
        <v>588.79999999999995</v>
      </c>
    </row>
    <row r="884" spans="1:4" x14ac:dyDescent="0.3">
      <c r="A884" s="111" t="s">
        <v>309</v>
      </c>
      <c r="B884" s="111" t="s">
        <v>1697</v>
      </c>
      <c r="C884" s="111" t="s">
        <v>1698</v>
      </c>
      <c r="D884" s="112">
        <v>3060</v>
      </c>
    </row>
    <row r="885" spans="1:4" x14ac:dyDescent="0.3">
      <c r="A885" s="111" t="s">
        <v>312</v>
      </c>
      <c r="B885" s="111" t="s">
        <v>1699</v>
      </c>
      <c r="C885" s="111" t="s">
        <v>1698</v>
      </c>
      <c r="D885" s="112">
        <v>3060</v>
      </c>
    </row>
    <row r="886" spans="1:4" x14ac:dyDescent="0.3">
      <c r="A886" s="111" t="s">
        <v>309</v>
      </c>
      <c r="B886" s="111" t="s">
        <v>1700</v>
      </c>
      <c r="C886" s="111" t="s">
        <v>1701</v>
      </c>
      <c r="D886" s="112">
        <v>2342.6</v>
      </c>
    </row>
    <row r="887" spans="1:4" x14ac:dyDescent="0.3">
      <c r="A887" s="111" t="s">
        <v>312</v>
      </c>
      <c r="B887" s="111" t="s">
        <v>1702</v>
      </c>
      <c r="C887" s="111" t="s">
        <v>1701</v>
      </c>
      <c r="D887" s="112">
        <v>2342.6</v>
      </c>
    </row>
    <row r="888" spans="1:4" x14ac:dyDescent="0.3">
      <c r="A888" s="111" t="s">
        <v>309</v>
      </c>
      <c r="B888" s="111" t="s">
        <v>1703</v>
      </c>
      <c r="C888" s="111" t="s">
        <v>1704</v>
      </c>
      <c r="D888" s="112">
        <v>689.5</v>
      </c>
    </row>
    <row r="889" spans="1:4" x14ac:dyDescent="0.3">
      <c r="A889" s="111" t="s">
        <v>312</v>
      </c>
      <c r="B889" s="111" t="s">
        <v>1705</v>
      </c>
      <c r="C889" s="111" t="s">
        <v>1704</v>
      </c>
      <c r="D889" s="112">
        <v>689.5</v>
      </c>
    </row>
    <row r="890" spans="1:4" x14ac:dyDescent="0.3">
      <c r="A890" s="111" t="s">
        <v>309</v>
      </c>
      <c r="B890" s="111" t="s">
        <v>1706</v>
      </c>
      <c r="C890" s="111" t="s">
        <v>1707</v>
      </c>
      <c r="D890" s="112">
        <v>62495</v>
      </c>
    </row>
    <row r="891" spans="1:4" x14ac:dyDescent="0.3">
      <c r="A891" s="111" t="s">
        <v>312</v>
      </c>
      <c r="B891" s="111" t="s">
        <v>1708</v>
      </c>
      <c r="C891" s="111" t="s">
        <v>1709</v>
      </c>
      <c r="D891" s="112">
        <v>60285</v>
      </c>
    </row>
    <row r="892" spans="1:4" x14ac:dyDescent="0.3">
      <c r="A892" s="111" t="s">
        <v>312</v>
      </c>
      <c r="B892" s="111" t="s">
        <v>1710</v>
      </c>
      <c r="C892" s="111" t="s">
        <v>1711</v>
      </c>
      <c r="D892" s="112">
        <v>2210.1</v>
      </c>
    </row>
    <row r="893" spans="1:4" x14ac:dyDescent="0.3">
      <c r="A893" s="111" t="s">
        <v>309</v>
      </c>
      <c r="B893" s="111" t="s">
        <v>1712</v>
      </c>
      <c r="C893" s="111" t="s">
        <v>1713</v>
      </c>
      <c r="D893" s="112">
        <v>7758.6</v>
      </c>
    </row>
    <row r="894" spans="1:4" x14ac:dyDescent="0.3">
      <c r="A894" s="111" t="s">
        <v>312</v>
      </c>
      <c r="B894" s="111" t="s">
        <v>1714</v>
      </c>
      <c r="C894" s="111" t="s">
        <v>1713</v>
      </c>
      <c r="D894" s="112">
        <v>7758.6</v>
      </c>
    </row>
    <row r="895" spans="1:4" x14ac:dyDescent="0.3">
      <c r="A895" s="111" t="s">
        <v>309</v>
      </c>
      <c r="B895" s="111" t="s">
        <v>1715</v>
      </c>
      <c r="C895" s="111" t="s">
        <v>1716</v>
      </c>
      <c r="D895" s="112">
        <v>29818</v>
      </c>
    </row>
    <row r="896" spans="1:4" x14ac:dyDescent="0.3">
      <c r="A896" s="111" t="s">
        <v>312</v>
      </c>
      <c r="B896" s="111" t="s">
        <v>1717</v>
      </c>
      <c r="C896" s="111" t="s">
        <v>1718</v>
      </c>
      <c r="D896" s="112">
        <v>24796.6</v>
      </c>
    </row>
    <row r="897" spans="1:4" x14ac:dyDescent="0.3">
      <c r="A897" s="111" t="s">
        <v>312</v>
      </c>
      <c r="B897" s="111" t="s">
        <v>1719</v>
      </c>
      <c r="C897" s="111" t="s">
        <v>1720</v>
      </c>
      <c r="D897" s="112">
        <v>5021.3</v>
      </c>
    </row>
    <row r="898" spans="1:4" x14ac:dyDescent="0.3">
      <c r="A898" s="111" t="s">
        <v>306</v>
      </c>
      <c r="B898" s="111" t="s">
        <v>1721</v>
      </c>
      <c r="C898" s="111" t="s">
        <v>1722</v>
      </c>
      <c r="D898" s="112">
        <v>49006.8</v>
      </c>
    </row>
    <row r="899" spans="1:4" x14ac:dyDescent="0.3">
      <c r="A899" s="111" t="s">
        <v>309</v>
      </c>
      <c r="B899" s="111" t="s">
        <v>1723</v>
      </c>
      <c r="C899" s="111" t="s">
        <v>1724</v>
      </c>
      <c r="D899" s="112">
        <v>34362.699999999997</v>
      </c>
    </row>
    <row r="900" spans="1:4" x14ac:dyDescent="0.3">
      <c r="A900" s="111" t="s">
        <v>312</v>
      </c>
      <c r="B900" s="111" t="s">
        <v>1725</v>
      </c>
      <c r="C900" s="111" t="s">
        <v>1726</v>
      </c>
      <c r="D900" s="112">
        <v>34362.699999999997</v>
      </c>
    </row>
    <row r="901" spans="1:4" x14ac:dyDescent="0.3">
      <c r="A901" s="111" t="s">
        <v>309</v>
      </c>
      <c r="B901" s="111" t="s">
        <v>1727</v>
      </c>
      <c r="C901" s="111" t="s">
        <v>1728</v>
      </c>
      <c r="D901" s="112">
        <v>1492.5</v>
      </c>
    </row>
    <row r="902" spans="1:4" x14ac:dyDescent="0.3">
      <c r="A902" s="111" t="s">
        <v>312</v>
      </c>
      <c r="B902" s="111" t="s">
        <v>1729</v>
      </c>
      <c r="C902" s="111" t="s">
        <v>1730</v>
      </c>
      <c r="D902" s="112">
        <v>1492.5</v>
      </c>
    </row>
    <row r="903" spans="1:4" x14ac:dyDescent="0.3">
      <c r="A903" s="111" t="s">
        <v>309</v>
      </c>
      <c r="B903" s="111" t="s">
        <v>1731</v>
      </c>
      <c r="C903" s="111" t="s">
        <v>1732</v>
      </c>
      <c r="D903" s="112">
        <v>12804.5</v>
      </c>
    </row>
    <row r="904" spans="1:4" x14ac:dyDescent="0.3">
      <c r="A904" s="111" t="s">
        <v>312</v>
      </c>
      <c r="B904" s="111" t="s">
        <v>1733</v>
      </c>
      <c r="C904" s="111" t="s">
        <v>1734</v>
      </c>
      <c r="D904" s="112">
        <v>12804.5</v>
      </c>
    </row>
    <row r="905" spans="1:4" x14ac:dyDescent="0.3">
      <c r="A905" s="111" t="s">
        <v>309</v>
      </c>
      <c r="B905" s="111" t="s">
        <v>1735</v>
      </c>
      <c r="C905" s="111" t="s">
        <v>1736</v>
      </c>
      <c r="D905" s="112">
        <v>347.1</v>
      </c>
    </row>
    <row r="906" spans="1:4" x14ac:dyDescent="0.3">
      <c r="A906" s="111" t="s">
        <v>312</v>
      </c>
      <c r="B906" s="111" t="s">
        <v>1737</v>
      </c>
      <c r="C906" s="111" t="s">
        <v>1738</v>
      </c>
      <c r="D906" s="112">
        <v>347.1</v>
      </c>
    </row>
    <row r="907" spans="1:4" x14ac:dyDescent="0.3">
      <c r="A907" s="111" t="s">
        <v>306</v>
      </c>
      <c r="B907" s="111" t="s">
        <v>1739</v>
      </c>
      <c r="C907" s="111" t="s">
        <v>1740</v>
      </c>
      <c r="D907" s="112">
        <v>134454.9</v>
      </c>
    </row>
    <row r="908" spans="1:4" x14ac:dyDescent="0.3">
      <c r="A908" s="111" t="s">
        <v>309</v>
      </c>
      <c r="B908" s="111" t="s">
        <v>1741</v>
      </c>
      <c r="C908" s="111" t="s">
        <v>1742</v>
      </c>
      <c r="D908" s="112">
        <v>20506.2</v>
      </c>
    </row>
    <row r="909" spans="1:4" x14ac:dyDescent="0.3">
      <c r="A909" s="111" t="s">
        <v>312</v>
      </c>
      <c r="B909" s="111" t="s">
        <v>1743</v>
      </c>
      <c r="C909" s="111" t="s">
        <v>1744</v>
      </c>
      <c r="D909" s="112">
        <v>20506.2</v>
      </c>
    </row>
    <row r="910" spans="1:4" x14ac:dyDescent="0.3">
      <c r="A910" s="111" t="s">
        <v>309</v>
      </c>
      <c r="B910" s="111" t="s">
        <v>1745</v>
      </c>
      <c r="C910" s="111" t="s">
        <v>1746</v>
      </c>
      <c r="D910" s="112">
        <v>8395.4</v>
      </c>
    </row>
    <row r="911" spans="1:4" x14ac:dyDescent="0.3">
      <c r="A911" s="111" t="s">
        <v>312</v>
      </c>
      <c r="B911" s="111" t="s">
        <v>1747</v>
      </c>
      <c r="C911" s="111" t="s">
        <v>1748</v>
      </c>
      <c r="D911" s="112">
        <v>3721</v>
      </c>
    </row>
    <row r="912" spans="1:4" x14ac:dyDescent="0.3">
      <c r="A912" s="111" t="s">
        <v>312</v>
      </c>
      <c r="B912" s="111" t="s">
        <v>1749</v>
      </c>
      <c r="C912" s="111" t="s">
        <v>1750</v>
      </c>
      <c r="D912" s="112">
        <v>2488</v>
      </c>
    </row>
    <row r="913" spans="1:4" x14ac:dyDescent="0.3">
      <c r="A913" s="111" t="s">
        <v>312</v>
      </c>
      <c r="B913" s="111" t="s">
        <v>1751</v>
      </c>
      <c r="C913" s="111" t="s">
        <v>1752</v>
      </c>
      <c r="D913" s="112">
        <v>2186.3000000000002</v>
      </c>
    </row>
    <row r="914" spans="1:4" x14ac:dyDescent="0.3">
      <c r="A914" s="111" t="s">
        <v>309</v>
      </c>
      <c r="B914" s="111" t="s">
        <v>1753</v>
      </c>
      <c r="C914" s="111" t="s">
        <v>1754</v>
      </c>
      <c r="D914" s="112">
        <v>13094.1</v>
      </c>
    </row>
    <row r="915" spans="1:4" x14ac:dyDescent="0.3">
      <c r="A915" s="111" t="s">
        <v>312</v>
      </c>
      <c r="B915" s="111" t="s">
        <v>1755</v>
      </c>
      <c r="C915" s="111" t="s">
        <v>1756</v>
      </c>
      <c r="D915" s="112">
        <v>13094.1</v>
      </c>
    </row>
    <row r="916" spans="1:4" x14ac:dyDescent="0.3">
      <c r="A916" s="111" t="s">
        <v>309</v>
      </c>
      <c r="B916" s="111" t="s">
        <v>1757</v>
      </c>
      <c r="C916" s="111" t="s">
        <v>1758</v>
      </c>
      <c r="D916" s="112">
        <v>23897.7</v>
      </c>
    </row>
    <row r="917" spans="1:4" x14ac:dyDescent="0.3">
      <c r="A917" s="111" t="s">
        <v>312</v>
      </c>
      <c r="B917" s="111" t="s">
        <v>1759</v>
      </c>
      <c r="C917" s="111" t="s">
        <v>1760</v>
      </c>
      <c r="D917" s="112">
        <v>23897.7</v>
      </c>
    </row>
    <row r="918" spans="1:4" x14ac:dyDescent="0.3">
      <c r="A918" s="111" t="s">
        <v>309</v>
      </c>
      <c r="B918" s="111" t="s">
        <v>1761</v>
      </c>
      <c r="C918" s="111" t="s">
        <v>1762</v>
      </c>
      <c r="D918" s="112">
        <v>2569.1</v>
      </c>
    </row>
    <row r="919" spans="1:4" x14ac:dyDescent="0.3">
      <c r="A919" s="111" t="s">
        <v>312</v>
      </c>
      <c r="B919" s="111" t="s">
        <v>1763</v>
      </c>
      <c r="C919" s="111" t="s">
        <v>1764</v>
      </c>
      <c r="D919" s="112">
        <v>2569.1</v>
      </c>
    </row>
    <row r="920" spans="1:4" x14ac:dyDescent="0.3">
      <c r="A920" s="111" t="s">
        <v>309</v>
      </c>
      <c r="B920" s="111" t="s">
        <v>1765</v>
      </c>
      <c r="C920" s="111" t="s">
        <v>1766</v>
      </c>
      <c r="D920" s="112">
        <v>9362.6</v>
      </c>
    </row>
    <row r="921" spans="1:4" x14ac:dyDescent="0.3">
      <c r="A921" s="111" t="s">
        <v>312</v>
      </c>
      <c r="B921" s="111" t="s">
        <v>1767</v>
      </c>
      <c r="C921" s="111" t="s">
        <v>1768</v>
      </c>
      <c r="D921" s="112">
        <v>9362.6</v>
      </c>
    </row>
    <row r="922" spans="1:4" x14ac:dyDescent="0.3">
      <c r="A922" s="111" t="s">
        <v>309</v>
      </c>
      <c r="B922" s="111" t="s">
        <v>1769</v>
      </c>
      <c r="C922" s="111" t="s">
        <v>1770</v>
      </c>
      <c r="D922" s="112">
        <v>5866.7</v>
      </c>
    </row>
    <row r="923" spans="1:4" x14ac:dyDescent="0.3">
      <c r="A923" s="111" t="s">
        <v>312</v>
      </c>
      <c r="B923" s="111" t="s">
        <v>1771</v>
      </c>
      <c r="C923" s="111" t="s">
        <v>1772</v>
      </c>
      <c r="D923" s="112">
        <v>5866.7</v>
      </c>
    </row>
    <row r="924" spans="1:4" x14ac:dyDescent="0.3">
      <c r="A924" s="111" t="s">
        <v>309</v>
      </c>
      <c r="B924" s="111" t="s">
        <v>1773</v>
      </c>
      <c r="C924" s="111" t="s">
        <v>1774</v>
      </c>
      <c r="D924" s="112">
        <v>17858</v>
      </c>
    </row>
    <row r="925" spans="1:4" x14ac:dyDescent="0.3">
      <c r="A925" s="111" t="s">
        <v>312</v>
      </c>
      <c r="B925" s="111" t="s">
        <v>1775</v>
      </c>
      <c r="C925" s="111" t="s">
        <v>1776</v>
      </c>
      <c r="D925" s="112">
        <v>4785.5</v>
      </c>
    </row>
    <row r="926" spans="1:4" x14ac:dyDescent="0.3">
      <c r="A926" s="111" t="s">
        <v>312</v>
      </c>
      <c r="B926" s="111" t="s">
        <v>1777</v>
      </c>
      <c r="C926" s="111" t="s">
        <v>1778</v>
      </c>
      <c r="D926" s="112">
        <v>13072.5</v>
      </c>
    </row>
    <row r="927" spans="1:4" x14ac:dyDescent="0.3">
      <c r="A927" s="111" t="s">
        <v>309</v>
      </c>
      <c r="B927" s="111" t="s">
        <v>1779</v>
      </c>
      <c r="C927" s="111" t="s">
        <v>1780</v>
      </c>
      <c r="D927" s="112">
        <v>32905.300000000003</v>
      </c>
    </row>
    <row r="928" spans="1:4" x14ac:dyDescent="0.3">
      <c r="A928" s="111" t="s">
        <v>312</v>
      </c>
      <c r="B928" s="111" t="s">
        <v>1781</v>
      </c>
      <c r="C928" s="111" t="s">
        <v>1782</v>
      </c>
      <c r="D928" s="112">
        <v>9629.2000000000007</v>
      </c>
    </row>
    <row r="929" spans="1:4" x14ac:dyDescent="0.3">
      <c r="A929" s="111" t="s">
        <v>312</v>
      </c>
      <c r="B929" s="111" t="s">
        <v>1783</v>
      </c>
      <c r="C929" s="111" t="s">
        <v>1784</v>
      </c>
      <c r="D929" s="112">
        <v>23276</v>
      </c>
    </row>
    <row r="930" spans="1:4" x14ac:dyDescent="0.3">
      <c r="A930" s="111" t="s">
        <v>306</v>
      </c>
      <c r="B930" s="111" t="s">
        <v>1785</v>
      </c>
      <c r="C930" s="111" t="s">
        <v>1786</v>
      </c>
      <c r="D930" s="112">
        <v>158982.5</v>
      </c>
    </row>
    <row r="931" spans="1:4" x14ac:dyDescent="0.3">
      <c r="A931" s="111" t="s">
        <v>309</v>
      </c>
      <c r="B931" s="111" t="s">
        <v>1787</v>
      </c>
      <c r="C931" s="111" t="s">
        <v>1788</v>
      </c>
      <c r="D931" s="112">
        <v>3602.6</v>
      </c>
    </row>
    <row r="932" spans="1:4" x14ac:dyDescent="0.3">
      <c r="A932" s="111" t="s">
        <v>312</v>
      </c>
      <c r="B932" s="111" t="s">
        <v>1789</v>
      </c>
      <c r="C932" s="111" t="s">
        <v>1790</v>
      </c>
      <c r="D932" s="112">
        <v>3602.6</v>
      </c>
    </row>
    <row r="933" spans="1:4" x14ac:dyDescent="0.3">
      <c r="A933" s="111" t="s">
        <v>309</v>
      </c>
      <c r="B933" s="111" t="s">
        <v>1791</v>
      </c>
      <c r="C933" s="111" t="s">
        <v>1792</v>
      </c>
      <c r="D933" s="112">
        <v>20952.5</v>
      </c>
    </row>
    <row r="934" spans="1:4" x14ac:dyDescent="0.3">
      <c r="A934" s="111" t="s">
        <v>312</v>
      </c>
      <c r="B934" s="111" t="s">
        <v>1793</v>
      </c>
      <c r="C934" s="111" t="s">
        <v>1794</v>
      </c>
      <c r="D934" s="112">
        <v>20952.5</v>
      </c>
    </row>
    <row r="935" spans="1:4" x14ac:dyDescent="0.3">
      <c r="A935" s="111" t="s">
        <v>309</v>
      </c>
      <c r="B935" s="111" t="s">
        <v>1795</v>
      </c>
      <c r="C935" s="111" t="s">
        <v>1796</v>
      </c>
      <c r="D935" s="112">
        <v>13063.6</v>
      </c>
    </row>
    <row r="936" spans="1:4" x14ac:dyDescent="0.3">
      <c r="A936" s="111" t="s">
        <v>312</v>
      </c>
      <c r="B936" s="111" t="s">
        <v>1797</v>
      </c>
      <c r="C936" s="111" t="s">
        <v>1798</v>
      </c>
      <c r="D936" s="112">
        <v>13063.6</v>
      </c>
    </row>
    <row r="937" spans="1:4" x14ac:dyDescent="0.3">
      <c r="A937" s="111" t="s">
        <v>309</v>
      </c>
      <c r="B937" s="111" t="s">
        <v>1799</v>
      </c>
      <c r="C937" s="111" t="s">
        <v>1800</v>
      </c>
      <c r="D937" s="112">
        <v>6188.8</v>
      </c>
    </row>
    <row r="938" spans="1:4" x14ac:dyDescent="0.3">
      <c r="A938" s="111" t="s">
        <v>312</v>
      </c>
      <c r="B938" s="111" t="s">
        <v>1801</v>
      </c>
      <c r="C938" s="111" t="s">
        <v>1802</v>
      </c>
      <c r="D938" s="112">
        <v>6188.8</v>
      </c>
    </row>
    <row r="939" spans="1:4" x14ac:dyDescent="0.3">
      <c r="A939" s="111" t="s">
        <v>309</v>
      </c>
      <c r="B939" s="111" t="s">
        <v>1803</v>
      </c>
      <c r="C939" s="111" t="s">
        <v>1804</v>
      </c>
      <c r="D939" s="112">
        <v>9999.6</v>
      </c>
    </row>
    <row r="940" spans="1:4" x14ac:dyDescent="0.3">
      <c r="A940" s="111" t="s">
        <v>312</v>
      </c>
      <c r="B940" s="111" t="s">
        <v>1805</v>
      </c>
      <c r="C940" s="111" t="s">
        <v>1806</v>
      </c>
      <c r="D940" s="112">
        <v>9999.6</v>
      </c>
    </row>
    <row r="941" spans="1:4" x14ac:dyDescent="0.3">
      <c r="A941" s="111" t="s">
        <v>309</v>
      </c>
      <c r="B941" s="111" t="s">
        <v>1807</v>
      </c>
      <c r="C941" s="111" t="s">
        <v>1808</v>
      </c>
      <c r="D941" s="112">
        <v>73313.100000000006</v>
      </c>
    </row>
    <row r="942" spans="1:4" x14ac:dyDescent="0.3">
      <c r="A942" s="111" t="s">
        <v>312</v>
      </c>
      <c r="B942" s="111" t="s">
        <v>1809</v>
      </c>
      <c r="C942" s="111" t="s">
        <v>1810</v>
      </c>
      <c r="D942" s="112">
        <v>73313.100000000006</v>
      </c>
    </row>
    <row r="943" spans="1:4" x14ac:dyDescent="0.3">
      <c r="A943" s="111" t="s">
        <v>309</v>
      </c>
      <c r="B943" s="111" t="s">
        <v>1811</v>
      </c>
      <c r="C943" s="111" t="s">
        <v>1812</v>
      </c>
      <c r="D943" s="112">
        <v>2522.9</v>
      </c>
    </row>
    <row r="944" spans="1:4" x14ac:dyDescent="0.3">
      <c r="A944" s="111" t="s">
        <v>312</v>
      </c>
      <c r="B944" s="111" t="s">
        <v>1813</v>
      </c>
      <c r="C944" s="111" t="s">
        <v>1814</v>
      </c>
      <c r="D944" s="112">
        <v>2522.9</v>
      </c>
    </row>
    <row r="945" spans="1:4" x14ac:dyDescent="0.3">
      <c r="A945" s="111" t="s">
        <v>309</v>
      </c>
      <c r="B945" s="111" t="s">
        <v>1815</v>
      </c>
      <c r="C945" s="111" t="s">
        <v>1816</v>
      </c>
      <c r="D945" s="112">
        <v>2527.9</v>
      </c>
    </row>
    <row r="946" spans="1:4" x14ac:dyDescent="0.3">
      <c r="A946" s="111" t="s">
        <v>312</v>
      </c>
      <c r="B946" s="111" t="s">
        <v>1817</v>
      </c>
      <c r="C946" s="111" t="s">
        <v>1818</v>
      </c>
      <c r="D946" s="112">
        <v>2527.9</v>
      </c>
    </row>
    <row r="947" spans="1:4" x14ac:dyDescent="0.3">
      <c r="A947" s="111" t="s">
        <v>309</v>
      </c>
      <c r="B947" s="111" t="s">
        <v>1819</v>
      </c>
      <c r="C947" s="111" t="s">
        <v>1820</v>
      </c>
      <c r="D947" s="112">
        <v>26811.5</v>
      </c>
    </row>
    <row r="948" spans="1:4" x14ac:dyDescent="0.3">
      <c r="A948" s="111" t="s">
        <v>312</v>
      </c>
      <c r="B948" s="111" t="s">
        <v>1821</v>
      </c>
      <c r="C948" s="111" t="s">
        <v>1822</v>
      </c>
      <c r="D948" s="112">
        <v>26811.5</v>
      </c>
    </row>
    <row r="949" spans="1:4" x14ac:dyDescent="0.3">
      <c r="A949" s="111" t="s">
        <v>306</v>
      </c>
      <c r="B949" s="111" t="s">
        <v>1823</v>
      </c>
      <c r="C949" s="111" t="s">
        <v>1824</v>
      </c>
      <c r="D949" s="112">
        <v>61348.6</v>
      </c>
    </row>
    <row r="950" spans="1:4" x14ac:dyDescent="0.3">
      <c r="A950" s="111" t="s">
        <v>309</v>
      </c>
      <c r="B950" s="111" t="s">
        <v>1825</v>
      </c>
      <c r="C950" s="111" t="s">
        <v>1826</v>
      </c>
      <c r="D950" s="112">
        <v>38391.699999999997</v>
      </c>
    </row>
    <row r="951" spans="1:4" x14ac:dyDescent="0.3">
      <c r="A951" s="111" t="s">
        <v>312</v>
      </c>
      <c r="B951" s="111" t="s">
        <v>1827</v>
      </c>
      <c r="C951" s="111" t="s">
        <v>1828</v>
      </c>
      <c r="D951" s="112">
        <v>38391.699999999997</v>
      </c>
    </row>
    <row r="952" spans="1:4" x14ac:dyDescent="0.3">
      <c r="A952" s="111" t="s">
        <v>309</v>
      </c>
      <c r="B952" s="111" t="s">
        <v>1829</v>
      </c>
      <c r="C952" s="111" t="s">
        <v>1830</v>
      </c>
      <c r="D952" s="112">
        <v>22956.9</v>
      </c>
    </row>
    <row r="953" spans="1:4" x14ac:dyDescent="0.3">
      <c r="A953" s="111" t="s">
        <v>312</v>
      </c>
      <c r="B953" s="111" t="s">
        <v>1831</v>
      </c>
      <c r="C953" s="111" t="s">
        <v>1832</v>
      </c>
      <c r="D953" s="112">
        <v>22956.9</v>
      </c>
    </row>
    <row r="954" spans="1:4" x14ac:dyDescent="0.3">
      <c r="A954" s="111" t="s">
        <v>306</v>
      </c>
      <c r="B954" s="111" t="s">
        <v>1833</v>
      </c>
      <c r="C954" s="111" t="s">
        <v>1834</v>
      </c>
      <c r="D954" s="112">
        <v>122645.6</v>
      </c>
    </row>
    <row r="955" spans="1:4" x14ac:dyDescent="0.3">
      <c r="A955" s="111" t="s">
        <v>309</v>
      </c>
      <c r="B955" s="111" t="s">
        <v>1835</v>
      </c>
      <c r="C955" s="111" t="s">
        <v>1836</v>
      </c>
      <c r="D955" s="112">
        <v>19086.5</v>
      </c>
    </row>
    <row r="956" spans="1:4" x14ac:dyDescent="0.3">
      <c r="A956" s="111" t="s">
        <v>312</v>
      </c>
      <c r="B956" s="111" t="s">
        <v>1837</v>
      </c>
      <c r="C956" s="111" t="s">
        <v>1838</v>
      </c>
      <c r="D956" s="112">
        <v>19086.5</v>
      </c>
    </row>
    <row r="957" spans="1:4" x14ac:dyDescent="0.3">
      <c r="A957" s="111" t="s">
        <v>309</v>
      </c>
      <c r="B957" s="111" t="s">
        <v>1839</v>
      </c>
      <c r="C957" s="111" t="s">
        <v>1840</v>
      </c>
      <c r="D957" s="112">
        <v>2383.8000000000002</v>
      </c>
    </row>
    <row r="958" spans="1:4" x14ac:dyDescent="0.3">
      <c r="A958" s="111" t="s">
        <v>312</v>
      </c>
      <c r="B958" s="111" t="s">
        <v>1841</v>
      </c>
      <c r="C958" s="111" t="s">
        <v>1842</v>
      </c>
      <c r="D958" s="112">
        <v>2383.8000000000002</v>
      </c>
    </row>
    <row r="959" spans="1:4" x14ac:dyDescent="0.3">
      <c r="A959" s="111" t="s">
        <v>309</v>
      </c>
      <c r="B959" s="111" t="s">
        <v>1843</v>
      </c>
      <c r="C959" s="111" t="s">
        <v>1844</v>
      </c>
      <c r="D959" s="112">
        <v>7690.7</v>
      </c>
    </row>
    <row r="960" spans="1:4" x14ac:dyDescent="0.3">
      <c r="A960" s="111" t="s">
        <v>312</v>
      </c>
      <c r="B960" s="111" t="s">
        <v>1845</v>
      </c>
      <c r="C960" s="111" t="s">
        <v>1846</v>
      </c>
      <c r="D960" s="112">
        <v>7690.7</v>
      </c>
    </row>
    <row r="961" spans="1:4" x14ac:dyDescent="0.3">
      <c r="A961" s="111" t="s">
        <v>309</v>
      </c>
      <c r="B961" s="111" t="s">
        <v>1847</v>
      </c>
      <c r="C961" s="111" t="s">
        <v>1848</v>
      </c>
      <c r="D961" s="112">
        <v>209.8</v>
      </c>
    </row>
    <row r="962" spans="1:4" x14ac:dyDescent="0.3">
      <c r="A962" s="111" t="s">
        <v>312</v>
      </c>
      <c r="B962" s="111" t="s">
        <v>1849</v>
      </c>
      <c r="C962" s="111" t="s">
        <v>1850</v>
      </c>
      <c r="D962" s="112">
        <v>209.8</v>
      </c>
    </row>
    <row r="963" spans="1:4" x14ac:dyDescent="0.3">
      <c r="A963" s="111" t="s">
        <v>309</v>
      </c>
      <c r="B963" s="111" t="s">
        <v>1851</v>
      </c>
      <c r="C963" s="111" t="s">
        <v>1852</v>
      </c>
      <c r="D963" s="112">
        <v>1763.7</v>
      </c>
    </row>
    <row r="964" spans="1:4" x14ac:dyDescent="0.3">
      <c r="A964" s="111" t="s">
        <v>312</v>
      </c>
      <c r="B964" s="111" t="s">
        <v>1853</v>
      </c>
      <c r="C964" s="111" t="s">
        <v>1854</v>
      </c>
      <c r="D964" s="112">
        <v>1763.7</v>
      </c>
    </row>
    <row r="965" spans="1:4" x14ac:dyDescent="0.3">
      <c r="A965" s="111" t="s">
        <v>309</v>
      </c>
      <c r="B965" s="111" t="s">
        <v>1855</v>
      </c>
      <c r="C965" s="111" t="s">
        <v>1856</v>
      </c>
      <c r="D965" s="112">
        <v>3575.6</v>
      </c>
    </row>
    <row r="966" spans="1:4" x14ac:dyDescent="0.3">
      <c r="A966" s="111" t="s">
        <v>312</v>
      </c>
      <c r="B966" s="111" t="s">
        <v>1857</v>
      </c>
      <c r="C966" s="111" t="s">
        <v>1858</v>
      </c>
      <c r="D966" s="112">
        <v>3575.6</v>
      </c>
    </row>
    <row r="967" spans="1:4" x14ac:dyDescent="0.3">
      <c r="A967" s="111" t="s">
        <v>309</v>
      </c>
      <c r="B967" s="111" t="s">
        <v>1859</v>
      </c>
      <c r="C967" s="111" t="s">
        <v>1860</v>
      </c>
      <c r="D967" s="112">
        <v>87935.5</v>
      </c>
    </row>
    <row r="968" spans="1:4" x14ac:dyDescent="0.3">
      <c r="A968" s="111" t="s">
        <v>312</v>
      </c>
      <c r="B968" s="111" t="s">
        <v>1861</v>
      </c>
      <c r="C968" s="111" t="s">
        <v>1862</v>
      </c>
      <c r="D968" s="112">
        <v>22159.5</v>
      </c>
    </row>
    <row r="969" spans="1:4" x14ac:dyDescent="0.3">
      <c r="A969" s="111" t="s">
        <v>312</v>
      </c>
      <c r="B969" s="111" t="s">
        <v>1863</v>
      </c>
      <c r="C969" s="111" t="s">
        <v>1864</v>
      </c>
      <c r="D969" s="112">
        <v>56024.5</v>
      </c>
    </row>
    <row r="970" spans="1:4" x14ac:dyDescent="0.3">
      <c r="A970" s="111" t="s">
        <v>312</v>
      </c>
      <c r="B970" s="111" t="s">
        <v>1865</v>
      </c>
      <c r="C970" s="111" t="s">
        <v>1866</v>
      </c>
      <c r="D970" s="112">
        <v>9751.5</v>
      </c>
    </row>
    <row r="971" spans="1:4" x14ac:dyDescent="0.3">
      <c r="A971" s="111" t="s">
        <v>306</v>
      </c>
      <c r="B971" s="111" t="s">
        <v>1867</v>
      </c>
      <c r="C971" s="111" t="s">
        <v>1868</v>
      </c>
      <c r="D971" s="112">
        <v>174718.7</v>
      </c>
    </row>
    <row r="972" spans="1:4" x14ac:dyDescent="0.3">
      <c r="A972" s="111" t="s">
        <v>309</v>
      </c>
      <c r="B972" s="111" t="s">
        <v>1869</v>
      </c>
      <c r="C972" s="111" t="s">
        <v>1870</v>
      </c>
      <c r="D972" s="112">
        <v>66843.5</v>
      </c>
    </row>
    <row r="973" spans="1:4" x14ac:dyDescent="0.3">
      <c r="A973" s="111" t="s">
        <v>312</v>
      </c>
      <c r="B973" s="111" t="s">
        <v>1871</v>
      </c>
      <c r="C973" s="111" t="s">
        <v>1872</v>
      </c>
      <c r="D973" s="112">
        <v>66843.5</v>
      </c>
    </row>
    <row r="974" spans="1:4" x14ac:dyDescent="0.3">
      <c r="A974" s="111" t="s">
        <v>309</v>
      </c>
      <c r="B974" s="111" t="s">
        <v>1873</v>
      </c>
      <c r="C974" s="111" t="s">
        <v>1874</v>
      </c>
      <c r="D974" s="112">
        <v>12086.6</v>
      </c>
    </row>
    <row r="975" spans="1:4" x14ac:dyDescent="0.3">
      <c r="A975" s="111" t="s">
        <v>312</v>
      </c>
      <c r="B975" s="111" t="s">
        <v>1875</v>
      </c>
      <c r="C975" s="111" t="s">
        <v>1876</v>
      </c>
      <c r="D975" s="112">
        <v>12086.6</v>
      </c>
    </row>
    <row r="976" spans="1:4" x14ac:dyDescent="0.3">
      <c r="A976" s="111" t="s">
        <v>309</v>
      </c>
      <c r="B976" s="111" t="s">
        <v>1877</v>
      </c>
      <c r="C976" s="111" t="s">
        <v>1878</v>
      </c>
      <c r="D976" s="112">
        <v>38227.1</v>
      </c>
    </row>
    <row r="977" spans="1:4" x14ac:dyDescent="0.3">
      <c r="A977" s="111" t="s">
        <v>312</v>
      </c>
      <c r="B977" s="111" t="s">
        <v>1879</v>
      </c>
      <c r="C977" s="111" t="s">
        <v>1880</v>
      </c>
      <c r="D977" s="112">
        <v>30086.6</v>
      </c>
    </row>
    <row r="978" spans="1:4" x14ac:dyDescent="0.3">
      <c r="A978" s="111" t="s">
        <v>312</v>
      </c>
      <c r="B978" s="111" t="s">
        <v>1881</v>
      </c>
      <c r="C978" s="111" t="s">
        <v>1882</v>
      </c>
      <c r="D978" s="112">
        <v>8140.5</v>
      </c>
    </row>
    <row r="979" spans="1:4" x14ac:dyDescent="0.3">
      <c r="A979" s="111" t="s">
        <v>309</v>
      </c>
      <c r="B979" s="111" t="s">
        <v>1883</v>
      </c>
      <c r="C979" s="111" t="s">
        <v>1884</v>
      </c>
      <c r="D979" s="112">
        <v>16683.099999999999</v>
      </c>
    </row>
    <row r="980" spans="1:4" x14ac:dyDescent="0.3">
      <c r="A980" s="111" t="s">
        <v>312</v>
      </c>
      <c r="B980" s="111" t="s">
        <v>1885</v>
      </c>
      <c r="C980" s="111" t="s">
        <v>1886</v>
      </c>
      <c r="D980" s="112">
        <v>9458.7000000000007</v>
      </c>
    </row>
    <row r="981" spans="1:4" x14ac:dyDescent="0.3">
      <c r="A981" s="111" t="s">
        <v>312</v>
      </c>
      <c r="B981" s="111" t="s">
        <v>1887</v>
      </c>
      <c r="C981" s="111" t="s">
        <v>1888</v>
      </c>
      <c r="D981" s="112">
        <v>7224.4</v>
      </c>
    </row>
    <row r="982" spans="1:4" x14ac:dyDescent="0.3">
      <c r="A982" s="111" t="s">
        <v>309</v>
      </c>
      <c r="B982" s="111" t="s">
        <v>1889</v>
      </c>
      <c r="C982" s="111" t="s">
        <v>1890</v>
      </c>
      <c r="D982" s="112">
        <v>27759.4</v>
      </c>
    </row>
    <row r="983" spans="1:4" x14ac:dyDescent="0.3">
      <c r="A983" s="111" t="s">
        <v>312</v>
      </c>
      <c r="B983" s="111" t="s">
        <v>1891</v>
      </c>
      <c r="C983" s="111" t="s">
        <v>1892</v>
      </c>
      <c r="D983" s="112">
        <v>27759.4</v>
      </c>
    </row>
    <row r="984" spans="1:4" x14ac:dyDescent="0.3">
      <c r="A984" s="111" t="s">
        <v>309</v>
      </c>
      <c r="B984" s="111" t="s">
        <v>1893</v>
      </c>
      <c r="C984" s="111" t="s">
        <v>1894</v>
      </c>
      <c r="D984" s="112">
        <v>10357.1</v>
      </c>
    </row>
    <row r="985" spans="1:4" x14ac:dyDescent="0.3">
      <c r="A985" s="111" t="s">
        <v>312</v>
      </c>
      <c r="B985" s="111" t="s">
        <v>1895</v>
      </c>
      <c r="C985" s="111" t="s">
        <v>1896</v>
      </c>
      <c r="D985" s="112">
        <v>10357.1</v>
      </c>
    </row>
    <row r="986" spans="1:4" x14ac:dyDescent="0.3">
      <c r="A986" s="111" t="s">
        <v>309</v>
      </c>
      <c r="B986" s="111" t="s">
        <v>1897</v>
      </c>
      <c r="C986" s="111" t="s">
        <v>1898</v>
      </c>
      <c r="D986" s="112">
        <v>2762</v>
      </c>
    </row>
    <row r="987" spans="1:4" x14ac:dyDescent="0.3">
      <c r="A987" s="111" t="s">
        <v>312</v>
      </c>
      <c r="B987" s="111" t="s">
        <v>1899</v>
      </c>
      <c r="C987" s="111" t="s">
        <v>1900</v>
      </c>
      <c r="D987" s="112">
        <v>2762</v>
      </c>
    </row>
    <row r="988" spans="1:4" x14ac:dyDescent="0.3">
      <c r="A988" s="111" t="s">
        <v>306</v>
      </c>
      <c r="B988" s="111" t="s">
        <v>1901</v>
      </c>
      <c r="C988" s="111" t="s">
        <v>1902</v>
      </c>
      <c r="D988" s="112">
        <v>14417.2</v>
      </c>
    </row>
    <row r="989" spans="1:4" x14ac:dyDescent="0.3">
      <c r="A989" s="111" t="s">
        <v>309</v>
      </c>
      <c r="B989" s="111" t="s">
        <v>1903</v>
      </c>
      <c r="C989" s="111" t="s">
        <v>1902</v>
      </c>
      <c r="D989" s="112">
        <v>14417.2</v>
      </c>
    </row>
    <row r="990" spans="1:4" x14ac:dyDescent="0.3">
      <c r="A990" s="111" t="s">
        <v>312</v>
      </c>
      <c r="B990" s="111" t="s">
        <v>1904</v>
      </c>
      <c r="C990" s="111" t="s">
        <v>1905</v>
      </c>
      <c r="D990" s="112">
        <v>14417.2</v>
      </c>
    </row>
    <row r="991" spans="1:4" x14ac:dyDescent="0.3">
      <c r="A991" s="111" t="s">
        <v>303</v>
      </c>
      <c r="B991" s="111" t="s">
        <v>1906</v>
      </c>
      <c r="C991" s="111" t="s">
        <v>1907</v>
      </c>
      <c r="D991" s="112">
        <v>508136.5</v>
      </c>
    </row>
    <row r="992" spans="1:4" x14ac:dyDescent="0.3">
      <c r="A992" s="111" t="s">
        <v>306</v>
      </c>
      <c r="B992" s="111" t="s">
        <v>1908</v>
      </c>
      <c r="C992" s="111" t="s">
        <v>1909</v>
      </c>
      <c r="D992" s="112">
        <v>198995</v>
      </c>
    </row>
    <row r="993" spans="1:4" x14ac:dyDescent="0.3">
      <c r="A993" s="111" t="s">
        <v>309</v>
      </c>
      <c r="B993" s="111" t="s">
        <v>1910</v>
      </c>
      <c r="C993" s="111" t="s">
        <v>1911</v>
      </c>
      <c r="D993" s="112">
        <v>181325.2</v>
      </c>
    </row>
    <row r="994" spans="1:4" x14ac:dyDescent="0.3">
      <c r="A994" s="111" t="s">
        <v>312</v>
      </c>
      <c r="B994" s="111" t="s">
        <v>1912</v>
      </c>
      <c r="C994" s="111" t="s">
        <v>1913</v>
      </c>
      <c r="D994" s="112">
        <v>2564.5</v>
      </c>
    </row>
    <row r="995" spans="1:4" x14ac:dyDescent="0.3">
      <c r="A995" s="111" t="s">
        <v>312</v>
      </c>
      <c r="B995" s="111" t="s">
        <v>1914</v>
      </c>
      <c r="C995" s="111" t="s">
        <v>1915</v>
      </c>
      <c r="D995" s="112">
        <v>7729.5</v>
      </c>
    </row>
    <row r="996" spans="1:4" x14ac:dyDescent="0.3">
      <c r="A996" s="111" t="s">
        <v>312</v>
      </c>
      <c r="B996" s="111" t="s">
        <v>1916</v>
      </c>
      <c r="C996" s="111" t="s">
        <v>1917</v>
      </c>
      <c r="D996" s="112">
        <v>5626.9</v>
      </c>
    </row>
    <row r="997" spans="1:4" x14ac:dyDescent="0.3">
      <c r="A997" s="111" t="s">
        <v>312</v>
      </c>
      <c r="B997" s="111" t="s">
        <v>1918</v>
      </c>
      <c r="C997" s="111" t="s">
        <v>1919</v>
      </c>
      <c r="D997" s="112">
        <v>91478.9</v>
      </c>
    </row>
    <row r="998" spans="1:4" x14ac:dyDescent="0.3">
      <c r="A998" s="111" t="s">
        <v>312</v>
      </c>
      <c r="B998" s="111" t="s">
        <v>1920</v>
      </c>
      <c r="C998" s="111" t="s">
        <v>1921</v>
      </c>
      <c r="D998" s="112">
        <v>3409.1</v>
      </c>
    </row>
    <row r="999" spans="1:4" x14ac:dyDescent="0.3">
      <c r="A999" s="111" t="s">
        <v>312</v>
      </c>
      <c r="B999" s="111" t="s">
        <v>1922</v>
      </c>
      <c r="C999" s="111" t="s">
        <v>1923</v>
      </c>
      <c r="D999" s="112">
        <v>70516.399999999994</v>
      </c>
    </row>
    <row r="1000" spans="1:4" x14ac:dyDescent="0.3">
      <c r="A1000" s="111" t="s">
        <v>309</v>
      </c>
      <c r="B1000" s="111" t="s">
        <v>1924</v>
      </c>
      <c r="C1000" s="111" t="s">
        <v>1925</v>
      </c>
      <c r="D1000" s="112">
        <v>17669.8</v>
      </c>
    </row>
    <row r="1001" spans="1:4" x14ac:dyDescent="0.3">
      <c r="A1001" s="111" t="s">
        <v>312</v>
      </c>
      <c r="B1001" s="111" t="s">
        <v>1926</v>
      </c>
      <c r="C1001" s="111" t="s">
        <v>1927</v>
      </c>
      <c r="D1001" s="112">
        <v>9504</v>
      </c>
    </row>
    <row r="1002" spans="1:4" x14ac:dyDescent="0.3">
      <c r="A1002" s="111" t="s">
        <v>312</v>
      </c>
      <c r="B1002" s="111" t="s">
        <v>1928</v>
      </c>
      <c r="C1002" s="111" t="s">
        <v>1929</v>
      </c>
      <c r="D1002" s="112">
        <v>8165.8</v>
      </c>
    </row>
    <row r="1003" spans="1:4" x14ac:dyDescent="0.3">
      <c r="A1003" s="111" t="s">
        <v>306</v>
      </c>
      <c r="B1003" s="111" t="s">
        <v>1930</v>
      </c>
      <c r="C1003" s="111" t="s">
        <v>1931</v>
      </c>
      <c r="D1003" s="112">
        <v>28059.8</v>
      </c>
    </row>
    <row r="1004" spans="1:4" x14ac:dyDescent="0.3">
      <c r="A1004" s="111" t="s">
        <v>309</v>
      </c>
      <c r="B1004" s="111" t="s">
        <v>1932</v>
      </c>
      <c r="C1004" s="111" t="s">
        <v>1933</v>
      </c>
      <c r="D1004" s="112">
        <v>4695</v>
      </c>
    </row>
    <row r="1005" spans="1:4" x14ac:dyDescent="0.3">
      <c r="A1005" s="111" t="s">
        <v>312</v>
      </c>
      <c r="B1005" s="111" t="s">
        <v>1934</v>
      </c>
      <c r="C1005" s="111" t="s">
        <v>1933</v>
      </c>
      <c r="D1005" s="112">
        <v>4695</v>
      </c>
    </row>
    <row r="1006" spans="1:4" x14ac:dyDescent="0.3">
      <c r="A1006" s="111" t="s">
        <v>309</v>
      </c>
      <c r="B1006" s="111" t="s">
        <v>1935</v>
      </c>
      <c r="C1006" s="111" t="s">
        <v>1936</v>
      </c>
      <c r="D1006" s="112">
        <v>7530.3</v>
      </c>
    </row>
    <row r="1007" spans="1:4" x14ac:dyDescent="0.3">
      <c r="A1007" s="111" t="s">
        <v>312</v>
      </c>
      <c r="B1007" s="111" t="s">
        <v>1937</v>
      </c>
      <c r="C1007" s="111" t="s">
        <v>1936</v>
      </c>
      <c r="D1007" s="112">
        <v>7530.3</v>
      </c>
    </row>
    <row r="1008" spans="1:4" x14ac:dyDescent="0.3">
      <c r="A1008" s="111" t="s">
        <v>309</v>
      </c>
      <c r="B1008" s="111" t="s">
        <v>1938</v>
      </c>
      <c r="C1008" s="111" t="s">
        <v>1939</v>
      </c>
      <c r="D1008" s="112">
        <v>1032.9000000000001</v>
      </c>
    </row>
    <row r="1009" spans="1:4" x14ac:dyDescent="0.3">
      <c r="A1009" s="111" t="s">
        <v>312</v>
      </c>
      <c r="B1009" s="111" t="s">
        <v>1940</v>
      </c>
      <c r="C1009" s="111" t="s">
        <v>1939</v>
      </c>
      <c r="D1009" s="112">
        <v>1032.9000000000001</v>
      </c>
    </row>
    <row r="1010" spans="1:4" x14ac:dyDescent="0.3">
      <c r="A1010" s="111" t="s">
        <v>309</v>
      </c>
      <c r="B1010" s="111" t="s">
        <v>1941</v>
      </c>
      <c r="C1010" s="111" t="s">
        <v>1942</v>
      </c>
      <c r="D1010" s="112">
        <v>1482.8</v>
      </c>
    </row>
    <row r="1011" spans="1:4" x14ac:dyDescent="0.3">
      <c r="A1011" s="111" t="s">
        <v>312</v>
      </c>
      <c r="B1011" s="111" t="s">
        <v>1943</v>
      </c>
      <c r="C1011" s="111" t="s">
        <v>1942</v>
      </c>
      <c r="D1011" s="112">
        <v>1482.8</v>
      </c>
    </row>
    <row r="1012" spans="1:4" x14ac:dyDescent="0.3">
      <c r="A1012" s="111" t="s">
        <v>309</v>
      </c>
      <c r="B1012" s="111" t="s">
        <v>1944</v>
      </c>
      <c r="C1012" s="111" t="s">
        <v>1945</v>
      </c>
      <c r="D1012" s="112">
        <v>4225.1000000000004</v>
      </c>
    </row>
    <row r="1013" spans="1:4" x14ac:dyDescent="0.3">
      <c r="A1013" s="111" t="s">
        <v>312</v>
      </c>
      <c r="B1013" s="111" t="s">
        <v>1946</v>
      </c>
      <c r="C1013" s="111" t="s">
        <v>1945</v>
      </c>
      <c r="D1013" s="112">
        <v>4225.1000000000004</v>
      </c>
    </row>
    <row r="1014" spans="1:4" x14ac:dyDescent="0.3">
      <c r="A1014" s="111" t="s">
        <v>309</v>
      </c>
      <c r="B1014" s="111" t="s">
        <v>1947</v>
      </c>
      <c r="C1014" s="111" t="s">
        <v>1948</v>
      </c>
      <c r="D1014" s="112">
        <v>2105.3000000000002</v>
      </c>
    </row>
    <row r="1015" spans="1:4" x14ac:dyDescent="0.3">
      <c r="A1015" s="111" t="s">
        <v>312</v>
      </c>
      <c r="B1015" s="111" t="s">
        <v>1949</v>
      </c>
      <c r="C1015" s="111" t="s">
        <v>1948</v>
      </c>
      <c r="D1015" s="112">
        <v>2105.3000000000002</v>
      </c>
    </row>
    <row r="1016" spans="1:4" x14ac:dyDescent="0.3">
      <c r="A1016" s="111" t="s">
        <v>309</v>
      </c>
      <c r="B1016" s="111" t="s">
        <v>1950</v>
      </c>
      <c r="C1016" s="111" t="s">
        <v>1951</v>
      </c>
      <c r="D1016" s="112">
        <v>6988.4</v>
      </c>
    </row>
    <row r="1017" spans="1:4" x14ac:dyDescent="0.3">
      <c r="A1017" s="111" t="s">
        <v>312</v>
      </c>
      <c r="B1017" s="111" t="s">
        <v>1952</v>
      </c>
      <c r="C1017" s="111" t="s">
        <v>1951</v>
      </c>
      <c r="D1017" s="112">
        <v>6988.4</v>
      </c>
    </row>
    <row r="1018" spans="1:4" x14ac:dyDescent="0.3">
      <c r="A1018" s="111" t="s">
        <v>306</v>
      </c>
      <c r="B1018" s="111" t="s">
        <v>1953</v>
      </c>
      <c r="C1018" s="111" t="s">
        <v>1954</v>
      </c>
      <c r="D1018" s="112">
        <v>45168.9</v>
      </c>
    </row>
    <row r="1019" spans="1:4" x14ac:dyDescent="0.3">
      <c r="A1019" s="111" t="s">
        <v>309</v>
      </c>
      <c r="B1019" s="111" t="s">
        <v>1955</v>
      </c>
      <c r="C1019" s="111" t="s">
        <v>1954</v>
      </c>
      <c r="D1019" s="112">
        <v>45168.9</v>
      </c>
    </row>
    <row r="1020" spans="1:4" x14ac:dyDescent="0.3">
      <c r="A1020" s="111" t="s">
        <v>312</v>
      </c>
      <c r="B1020" s="111" t="s">
        <v>1956</v>
      </c>
      <c r="C1020" s="111" t="s">
        <v>1954</v>
      </c>
      <c r="D1020" s="112">
        <v>45168.9</v>
      </c>
    </row>
    <row r="1021" spans="1:4" x14ac:dyDescent="0.3">
      <c r="A1021" s="111" t="s">
        <v>306</v>
      </c>
      <c r="B1021" s="111" t="s">
        <v>1957</v>
      </c>
      <c r="C1021" s="111" t="s">
        <v>1958</v>
      </c>
      <c r="D1021" s="112">
        <v>6684.3</v>
      </c>
    </row>
    <row r="1022" spans="1:4" x14ac:dyDescent="0.3">
      <c r="A1022" s="111" t="s">
        <v>309</v>
      </c>
      <c r="B1022" s="111" t="s">
        <v>1959</v>
      </c>
      <c r="C1022" s="111" t="s">
        <v>1960</v>
      </c>
      <c r="D1022" s="112">
        <v>2321.6</v>
      </c>
    </row>
    <row r="1023" spans="1:4" x14ac:dyDescent="0.3">
      <c r="A1023" s="111" t="s">
        <v>312</v>
      </c>
      <c r="B1023" s="111" t="s">
        <v>1961</v>
      </c>
      <c r="C1023" s="111" t="s">
        <v>1960</v>
      </c>
      <c r="D1023" s="112">
        <v>2321.6</v>
      </c>
    </row>
    <row r="1024" spans="1:4" x14ac:dyDescent="0.3">
      <c r="A1024" s="111" t="s">
        <v>309</v>
      </c>
      <c r="B1024" s="111" t="s">
        <v>1962</v>
      </c>
      <c r="C1024" s="111" t="s">
        <v>1963</v>
      </c>
      <c r="D1024" s="112">
        <v>3754.5</v>
      </c>
    </row>
    <row r="1025" spans="1:4" x14ac:dyDescent="0.3">
      <c r="A1025" s="111" t="s">
        <v>312</v>
      </c>
      <c r="B1025" s="111" t="s">
        <v>1964</v>
      </c>
      <c r="C1025" s="111" t="s">
        <v>1963</v>
      </c>
      <c r="D1025" s="112">
        <v>3754.5</v>
      </c>
    </row>
    <row r="1026" spans="1:4" x14ac:dyDescent="0.3">
      <c r="A1026" s="111" t="s">
        <v>309</v>
      </c>
      <c r="B1026" s="111" t="s">
        <v>1965</v>
      </c>
      <c r="C1026" s="111" t="s">
        <v>1966</v>
      </c>
      <c r="D1026" s="112">
        <v>608.20000000000005</v>
      </c>
    </row>
    <row r="1027" spans="1:4" x14ac:dyDescent="0.3">
      <c r="A1027" s="111" t="s">
        <v>312</v>
      </c>
      <c r="B1027" s="111" t="s">
        <v>1967</v>
      </c>
      <c r="C1027" s="111" t="s">
        <v>1968</v>
      </c>
      <c r="D1027" s="112">
        <v>608.20000000000005</v>
      </c>
    </row>
    <row r="1028" spans="1:4" x14ac:dyDescent="0.3">
      <c r="A1028" s="111" t="s">
        <v>306</v>
      </c>
      <c r="B1028" s="111" t="s">
        <v>1969</v>
      </c>
      <c r="C1028" s="111" t="s">
        <v>1970</v>
      </c>
      <c r="D1028" s="112">
        <v>48851.199999999997</v>
      </c>
    </row>
    <row r="1029" spans="1:4" x14ac:dyDescent="0.3">
      <c r="A1029" s="111" t="s">
        <v>309</v>
      </c>
      <c r="B1029" s="111" t="s">
        <v>1971</v>
      </c>
      <c r="C1029" s="111" t="s">
        <v>1972</v>
      </c>
      <c r="D1029" s="112">
        <v>1221.8</v>
      </c>
    </row>
    <row r="1030" spans="1:4" x14ac:dyDescent="0.3">
      <c r="A1030" s="111" t="s">
        <v>312</v>
      </c>
      <c r="B1030" s="111" t="s">
        <v>1973</v>
      </c>
      <c r="C1030" s="111" t="s">
        <v>1972</v>
      </c>
      <c r="D1030" s="112">
        <v>1221.8</v>
      </c>
    </row>
    <row r="1031" spans="1:4" x14ac:dyDescent="0.3">
      <c r="A1031" s="111" t="s">
        <v>309</v>
      </c>
      <c r="B1031" s="111" t="s">
        <v>1974</v>
      </c>
      <c r="C1031" s="111" t="s">
        <v>1975</v>
      </c>
      <c r="D1031" s="112">
        <v>23168.799999999999</v>
      </c>
    </row>
    <row r="1032" spans="1:4" x14ac:dyDescent="0.3">
      <c r="A1032" s="111" t="s">
        <v>312</v>
      </c>
      <c r="B1032" s="111" t="s">
        <v>1976</v>
      </c>
      <c r="C1032" s="111" t="s">
        <v>1977</v>
      </c>
      <c r="D1032" s="112">
        <v>5214.8</v>
      </c>
    </row>
    <row r="1033" spans="1:4" x14ac:dyDescent="0.3">
      <c r="A1033" s="111" t="s">
        <v>312</v>
      </c>
      <c r="B1033" s="111" t="s">
        <v>1978</v>
      </c>
      <c r="C1033" s="111" t="s">
        <v>1979</v>
      </c>
      <c r="D1033" s="112">
        <v>17954</v>
      </c>
    </row>
    <row r="1034" spans="1:4" x14ac:dyDescent="0.3">
      <c r="A1034" s="111" t="s">
        <v>309</v>
      </c>
      <c r="B1034" s="111" t="s">
        <v>1980</v>
      </c>
      <c r="C1034" s="111" t="s">
        <v>1981</v>
      </c>
      <c r="D1034" s="112">
        <v>949.3</v>
      </c>
    </row>
    <row r="1035" spans="1:4" x14ac:dyDescent="0.3">
      <c r="A1035" s="111" t="s">
        <v>312</v>
      </c>
      <c r="B1035" s="111" t="s">
        <v>1982</v>
      </c>
      <c r="C1035" s="111" t="s">
        <v>1981</v>
      </c>
      <c r="D1035" s="112">
        <v>949.3</v>
      </c>
    </row>
    <row r="1036" spans="1:4" x14ac:dyDescent="0.3">
      <c r="A1036" s="111" t="s">
        <v>309</v>
      </c>
      <c r="B1036" s="111" t="s">
        <v>1983</v>
      </c>
      <c r="C1036" s="111" t="s">
        <v>1984</v>
      </c>
      <c r="D1036" s="112">
        <v>5840</v>
      </c>
    </row>
    <row r="1037" spans="1:4" x14ac:dyDescent="0.3">
      <c r="A1037" s="111" t="s">
        <v>312</v>
      </c>
      <c r="B1037" s="111" t="s">
        <v>1985</v>
      </c>
      <c r="C1037" s="111" t="s">
        <v>1984</v>
      </c>
      <c r="D1037" s="112">
        <v>5840</v>
      </c>
    </row>
    <row r="1038" spans="1:4" x14ac:dyDescent="0.3">
      <c r="A1038" s="111" t="s">
        <v>309</v>
      </c>
      <c r="B1038" s="111" t="s">
        <v>1986</v>
      </c>
      <c r="C1038" s="111" t="s">
        <v>1987</v>
      </c>
      <c r="D1038" s="112">
        <v>17671.3</v>
      </c>
    </row>
    <row r="1039" spans="1:4" x14ac:dyDescent="0.3">
      <c r="A1039" s="111" t="s">
        <v>312</v>
      </c>
      <c r="B1039" s="111" t="s">
        <v>1988</v>
      </c>
      <c r="C1039" s="111" t="s">
        <v>1989</v>
      </c>
      <c r="D1039" s="112">
        <v>14429.8</v>
      </c>
    </row>
    <row r="1040" spans="1:4" x14ac:dyDescent="0.3">
      <c r="A1040" s="111" t="s">
        <v>312</v>
      </c>
      <c r="B1040" s="111" t="s">
        <v>1990</v>
      </c>
      <c r="C1040" s="111" t="s">
        <v>1991</v>
      </c>
      <c r="D1040" s="112">
        <v>3241.4</v>
      </c>
    </row>
    <row r="1041" spans="1:4" x14ac:dyDescent="0.3">
      <c r="A1041" s="111" t="s">
        <v>306</v>
      </c>
      <c r="B1041" s="111" t="s">
        <v>1992</v>
      </c>
      <c r="C1041" s="111" t="s">
        <v>1993</v>
      </c>
      <c r="D1041" s="112">
        <v>19483.599999999999</v>
      </c>
    </row>
    <row r="1042" spans="1:4" x14ac:dyDescent="0.3">
      <c r="A1042" s="111" t="s">
        <v>309</v>
      </c>
      <c r="B1042" s="111" t="s">
        <v>1994</v>
      </c>
      <c r="C1042" s="111" t="s">
        <v>1995</v>
      </c>
      <c r="D1042" s="112">
        <v>5458.8</v>
      </c>
    </row>
    <row r="1043" spans="1:4" x14ac:dyDescent="0.3">
      <c r="A1043" s="111" t="s">
        <v>312</v>
      </c>
      <c r="B1043" s="111" t="s">
        <v>1996</v>
      </c>
      <c r="C1043" s="111" t="s">
        <v>1995</v>
      </c>
      <c r="D1043" s="112">
        <v>5458.8</v>
      </c>
    </row>
    <row r="1044" spans="1:4" x14ac:dyDescent="0.3">
      <c r="A1044" s="111" t="s">
        <v>309</v>
      </c>
      <c r="B1044" s="111" t="s">
        <v>1997</v>
      </c>
      <c r="C1044" s="111" t="s">
        <v>1998</v>
      </c>
      <c r="D1044" s="112">
        <v>2129.1999999999998</v>
      </c>
    </row>
    <row r="1045" spans="1:4" x14ac:dyDescent="0.3">
      <c r="A1045" s="111" t="s">
        <v>312</v>
      </c>
      <c r="B1045" s="111" t="s">
        <v>1999</v>
      </c>
      <c r="C1045" s="111" t="s">
        <v>1998</v>
      </c>
      <c r="D1045" s="112">
        <v>2129.1999999999998</v>
      </c>
    </row>
    <row r="1046" spans="1:4" x14ac:dyDescent="0.3">
      <c r="A1046" s="111" t="s">
        <v>309</v>
      </c>
      <c r="B1046" s="111" t="s">
        <v>2000</v>
      </c>
      <c r="C1046" s="111" t="s">
        <v>2001</v>
      </c>
      <c r="D1046" s="112">
        <v>65.2</v>
      </c>
    </row>
    <row r="1047" spans="1:4" x14ac:dyDescent="0.3">
      <c r="A1047" s="111" t="s">
        <v>312</v>
      </c>
      <c r="B1047" s="111" t="s">
        <v>2002</v>
      </c>
      <c r="C1047" s="111" t="s">
        <v>2001</v>
      </c>
      <c r="D1047" s="112">
        <v>65.2</v>
      </c>
    </row>
    <row r="1048" spans="1:4" x14ac:dyDescent="0.3">
      <c r="A1048" s="111" t="s">
        <v>309</v>
      </c>
      <c r="B1048" s="111" t="s">
        <v>2003</v>
      </c>
      <c r="C1048" s="111" t="s">
        <v>2004</v>
      </c>
      <c r="D1048" s="112">
        <v>10380.200000000001</v>
      </c>
    </row>
    <row r="1049" spans="1:4" x14ac:dyDescent="0.3">
      <c r="A1049" s="111" t="s">
        <v>312</v>
      </c>
      <c r="B1049" s="111" t="s">
        <v>2005</v>
      </c>
      <c r="C1049" s="111" t="s">
        <v>2004</v>
      </c>
      <c r="D1049" s="112">
        <v>10380.200000000001</v>
      </c>
    </row>
    <row r="1050" spans="1:4" x14ac:dyDescent="0.3">
      <c r="A1050" s="111" t="s">
        <v>309</v>
      </c>
      <c r="B1050" s="111" t="s">
        <v>2006</v>
      </c>
      <c r="C1050" s="111" t="s">
        <v>2007</v>
      </c>
      <c r="D1050" s="112">
        <v>1450.3</v>
      </c>
    </row>
    <row r="1051" spans="1:4" x14ac:dyDescent="0.3">
      <c r="A1051" s="111" t="s">
        <v>312</v>
      </c>
      <c r="B1051" s="111" t="s">
        <v>2008</v>
      </c>
      <c r="C1051" s="111" t="s">
        <v>2007</v>
      </c>
      <c r="D1051" s="112">
        <v>1450.3</v>
      </c>
    </row>
    <row r="1052" spans="1:4" x14ac:dyDescent="0.3">
      <c r="A1052" s="111" t="s">
        <v>306</v>
      </c>
      <c r="B1052" s="111" t="s">
        <v>2009</v>
      </c>
      <c r="C1052" s="111" t="s">
        <v>2010</v>
      </c>
      <c r="D1052" s="112">
        <v>120609.9</v>
      </c>
    </row>
    <row r="1053" spans="1:4" x14ac:dyDescent="0.3">
      <c r="A1053" s="111" t="s">
        <v>309</v>
      </c>
      <c r="B1053" s="111" t="s">
        <v>2011</v>
      </c>
      <c r="C1053" s="111" t="s">
        <v>2012</v>
      </c>
      <c r="D1053" s="112">
        <v>28132.400000000001</v>
      </c>
    </row>
    <row r="1054" spans="1:4" x14ac:dyDescent="0.3">
      <c r="A1054" s="111" t="s">
        <v>312</v>
      </c>
      <c r="B1054" s="111" t="s">
        <v>2013</v>
      </c>
      <c r="C1054" s="111" t="s">
        <v>2012</v>
      </c>
      <c r="D1054" s="112">
        <v>28132.400000000001</v>
      </c>
    </row>
    <row r="1055" spans="1:4" x14ac:dyDescent="0.3">
      <c r="A1055" s="111" t="s">
        <v>309</v>
      </c>
      <c r="B1055" s="111" t="s">
        <v>2014</v>
      </c>
      <c r="C1055" s="111" t="s">
        <v>2015</v>
      </c>
      <c r="D1055" s="112">
        <v>7426.5</v>
      </c>
    </row>
    <row r="1056" spans="1:4" x14ac:dyDescent="0.3">
      <c r="A1056" s="111" t="s">
        <v>312</v>
      </c>
      <c r="B1056" s="111" t="s">
        <v>2016</v>
      </c>
      <c r="C1056" s="111" t="s">
        <v>2017</v>
      </c>
      <c r="D1056" s="112">
        <v>4666.3</v>
      </c>
    </row>
    <row r="1057" spans="1:4" x14ac:dyDescent="0.3">
      <c r="A1057" s="111" t="s">
        <v>312</v>
      </c>
      <c r="B1057" s="111" t="s">
        <v>2018</v>
      </c>
      <c r="C1057" s="111" t="s">
        <v>2019</v>
      </c>
      <c r="D1057" s="112">
        <v>2760.2</v>
      </c>
    </row>
    <row r="1058" spans="1:4" x14ac:dyDescent="0.3">
      <c r="A1058" s="111" t="s">
        <v>309</v>
      </c>
      <c r="B1058" s="111" t="s">
        <v>2020</v>
      </c>
      <c r="C1058" s="111" t="s">
        <v>2021</v>
      </c>
      <c r="D1058" s="112">
        <v>37157</v>
      </c>
    </row>
    <row r="1059" spans="1:4" x14ac:dyDescent="0.3">
      <c r="A1059" s="111" t="s">
        <v>312</v>
      </c>
      <c r="B1059" s="111" t="s">
        <v>2022</v>
      </c>
      <c r="C1059" s="111" t="s">
        <v>2021</v>
      </c>
      <c r="D1059" s="112">
        <v>37157</v>
      </c>
    </row>
    <row r="1060" spans="1:4" x14ac:dyDescent="0.3">
      <c r="A1060" s="111" t="s">
        <v>309</v>
      </c>
      <c r="B1060" s="111" t="s">
        <v>2023</v>
      </c>
      <c r="C1060" s="111" t="s">
        <v>2024</v>
      </c>
      <c r="D1060" s="112">
        <v>4072.7</v>
      </c>
    </row>
    <row r="1061" spans="1:4" x14ac:dyDescent="0.3">
      <c r="A1061" s="111" t="s">
        <v>312</v>
      </c>
      <c r="B1061" s="111" t="s">
        <v>2025</v>
      </c>
      <c r="C1061" s="111" t="s">
        <v>2024</v>
      </c>
      <c r="D1061" s="112">
        <v>4072.7</v>
      </c>
    </row>
    <row r="1062" spans="1:4" x14ac:dyDescent="0.3">
      <c r="A1062" s="111" t="s">
        <v>309</v>
      </c>
      <c r="B1062" s="111" t="s">
        <v>2026</v>
      </c>
      <c r="C1062" s="111" t="s">
        <v>2027</v>
      </c>
      <c r="D1062" s="112">
        <v>6495.2</v>
      </c>
    </row>
    <row r="1063" spans="1:4" x14ac:dyDescent="0.3">
      <c r="A1063" s="111" t="s">
        <v>312</v>
      </c>
      <c r="B1063" s="111" t="s">
        <v>2028</v>
      </c>
      <c r="C1063" s="111" t="s">
        <v>2027</v>
      </c>
      <c r="D1063" s="112">
        <v>6495.2</v>
      </c>
    </row>
    <row r="1064" spans="1:4" x14ac:dyDescent="0.3">
      <c r="A1064" s="111" t="s">
        <v>309</v>
      </c>
      <c r="B1064" s="111" t="s">
        <v>2029</v>
      </c>
      <c r="C1064" s="111" t="s">
        <v>2030</v>
      </c>
      <c r="D1064" s="112">
        <v>6823</v>
      </c>
    </row>
    <row r="1065" spans="1:4" x14ac:dyDescent="0.3">
      <c r="A1065" s="111" t="s">
        <v>312</v>
      </c>
      <c r="B1065" s="111" t="s">
        <v>2031</v>
      </c>
      <c r="C1065" s="111" t="s">
        <v>2030</v>
      </c>
      <c r="D1065" s="112">
        <v>6823</v>
      </c>
    </row>
    <row r="1066" spans="1:4" x14ac:dyDescent="0.3">
      <c r="A1066" s="111" t="s">
        <v>309</v>
      </c>
      <c r="B1066" s="111" t="s">
        <v>2032</v>
      </c>
      <c r="C1066" s="111" t="s">
        <v>2033</v>
      </c>
      <c r="D1066" s="112">
        <v>4099.8999999999996</v>
      </c>
    </row>
    <row r="1067" spans="1:4" x14ac:dyDescent="0.3">
      <c r="A1067" s="111" t="s">
        <v>312</v>
      </c>
      <c r="B1067" s="111" t="s">
        <v>2034</v>
      </c>
      <c r="C1067" s="111" t="s">
        <v>2033</v>
      </c>
      <c r="D1067" s="112">
        <v>4099.8999999999996</v>
      </c>
    </row>
    <row r="1068" spans="1:4" x14ac:dyDescent="0.3">
      <c r="A1068" s="111" t="s">
        <v>309</v>
      </c>
      <c r="B1068" s="111" t="s">
        <v>2035</v>
      </c>
      <c r="C1068" s="111" t="s">
        <v>2036</v>
      </c>
      <c r="D1068" s="112">
        <v>24612.5</v>
      </c>
    </row>
    <row r="1069" spans="1:4" x14ac:dyDescent="0.3">
      <c r="A1069" s="111" t="s">
        <v>312</v>
      </c>
      <c r="B1069" s="111" t="s">
        <v>2037</v>
      </c>
      <c r="C1069" s="111" t="s">
        <v>2038</v>
      </c>
      <c r="D1069" s="112">
        <v>6501.3</v>
      </c>
    </row>
    <row r="1070" spans="1:4" x14ac:dyDescent="0.3">
      <c r="A1070" s="111" t="s">
        <v>312</v>
      </c>
      <c r="B1070" s="111" t="s">
        <v>2039</v>
      </c>
      <c r="C1070" s="111" t="s">
        <v>2040</v>
      </c>
      <c r="D1070" s="112">
        <v>7159.8</v>
      </c>
    </row>
    <row r="1071" spans="1:4" x14ac:dyDescent="0.3">
      <c r="A1071" s="111" t="s">
        <v>312</v>
      </c>
      <c r="B1071" s="111" t="s">
        <v>2041</v>
      </c>
      <c r="C1071" s="111" t="s">
        <v>2042</v>
      </c>
      <c r="D1071" s="112">
        <v>10951.4</v>
      </c>
    </row>
    <row r="1072" spans="1:4" x14ac:dyDescent="0.3">
      <c r="A1072" s="111" t="s">
        <v>309</v>
      </c>
      <c r="B1072" s="111" t="s">
        <v>2043</v>
      </c>
      <c r="C1072" s="111" t="s">
        <v>2044</v>
      </c>
      <c r="D1072" s="112">
        <v>1790.9</v>
      </c>
    </row>
    <row r="1073" spans="1:4" x14ac:dyDescent="0.3">
      <c r="A1073" s="111" t="s">
        <v>312</v>
      </c>
      <c r="B1073" s="111" t="s">
        <v>2045</v>
      </c>
      <c r="C1073" s="111" t="s">
        <v>2044</v>
      </c>
      <c r="D1073" s="112">
        <v>1790.9</v>
      </c>
    </row>
    <row r="1074" spans="1:4" x14ac:dyDescent="0.3">
      <c r="A1074" s="111" t="s">
        <v>306</v>
      </c>
      <c r="B1074" s="111" t="s">
        <v>2046</v>
      </c>
      <c r="C1074" s="111" t="s">
        <v>2047</v>
      </c>
      <c r="D1074" s="112">
        <v>4978</v>
      </c>
    </row>
    <row r="1075" spans="1:4" x14ac:dyDescent="0.3">
      <c r="A1075" s="111" t="s">
        <v>309</v>
      </c>
      <c r="B1075" s="111" t="s">
        <v>2048</v>
      </c>
      <c r="C1075" s="111" t="s">
        <v>2049</v>
      </c>
      <c r="D1075" s="112">
        <v>3859.4</v>
      </c>
    </row>
    <row r="1076" spans="1:4" x14ac:dyDescent="0.3">
      <c r="A1076" s="111" t="s">
        <v>312</v>
      </c>
      <c r="B1076" s="111" t="s">
        <v>2050</v>
      </c>
      <c r="C1076" s="111" t="s">
        <v>2049</v>
      </c>
      <c r="D1076" s="112">
        <v>3859.4</v>
      </c>
    </row>
    <row r="1077" spans="1:4" x14ac:dyDescent="0.3">
      <c r="A1077" s="111" t="s">
        <v>309</v>
      </c>
      <c r="B1077" s="111" t="s">
        <v>2051</v>
      </c>
      <c r="C1077" s="111" t="s">
        <v>2052</v>
      </c>
      <c r="D1077" s="112">
        <v>245.3</v>
      </c>
    </row>
    <row r="1078" spans="1:4" x14ac:dyDescent="0.3">
      <c r="A1078" s="111" t="s">
        <v>312</v>
      </c>
      <c r="B1078" s="111" t="s">
        <v>2053</v>
      </c>
      <c r="C1078" s="111" t="s">
        <v>2052</v>
      </c>
      <c r="D1078" s="112">
        <v>245.3</v>
      </c>
    </row>
    <row r="1079" spans="1:4" x14ac:dyDescent="0.3">
      <c r="A1079" s="111" t="s">
        <v>309</v>
      </c>
      <c r="B1079" s="111" t="s">
        <v>2054</v>
      </c>
      <c r="C1079" s="111" t="s">
        <v>2055</v>
      </c>
      <c r="D1079" s="112">
        <v>873.4</v>
      </c>
    </row>
    <row r="1080" spans="1:4" x14ac:dyDescent="0.3">
      <c r="A1080" s="111" t="s">
        <v>312</v>
      </c>
      <c r="B1080" s="111" t="s">
        <v>2056</v>
      </c>
      <c r="C1080" s="111" t="s">
        <v>2055</v>
      </c>
      <c r="D1080" s="112">
        <v>873.4</v>
      </c>
    </row>
    <row r="1081" spans="1:4" x14ac:dyDescent="0.3">
      <c r="A1081" s="111" t="s">
        <v>306</v>
      </c>
      <c r="B1081" s="111" t="s">
        <v>2057</v>
      </c>
      <c r="C1081" s="111" t="s">
        <v>2058</v>
      </c>
      <c r="D1081" s="112">
        <v>35305.699999999997</v>
      </c>
    </row>
    <row r="1082" spans="1:4" x14ac:dyDescent="0.3">
      <c r="A1082" s="111" t="s">
        <v>309</v>
      </c>
      <c r="B1082" s="111" t="s">
        <v>2059</v>
      </c>
      <c r="C1082" s="111" t="s">
        <v>2060</v>
      </c>
      <c r="D1082" s="112">
        <v>31381.1</v>
      </c>
    </row>
    <row r="1083" spans="1:4" x14ac:dyDescent="0.3">
      <c r="A1083" s="111" t="s">
        <v>312</v>
      </c>
      <c r="B1083" s="111" t="s">
        <v>2061</v>
      </c>
      <c r="C1083" s="111" t="s">
        <v>2062</v>
      </c>
      <c r="D1083" s="112">
        <v>19949.3</v>
      </c>
    </row>
    <row r="1084" spans="1:4" x14ac:dyDescent="0.3">
      <c r="A1084" s="111" t="s">
        <v>312</v>
      </c>
      <c r="B1084" s="111" t="s">
        <v>2063</v>
      </c>
      <c r="C1084" s="111" t="s">
        <v>2064</v>
      </c>
      <c r="D1084" s="112">
        <v>11431.8</v>
      </c>
    </row>
    <row r="1085" spans="1:4" x14ac:dyDescent="0.3">
      <c r="A1085" s="111" t="s">
        <v>309</v>
      </c>
      <c r="B1085" s="111" t="s">
        <v>2065</v>
      </c>
      <c r="C1085" s="111" t="s">
        <v>2066</v>
      </c>
      <c r="D1085" s="112">
        <v>3924.7</v>
      </c>
    </row>
    <row r="1086" spans="1:4" x14ac:dyDescent="0.3">
      <c r="A1086" s="111" t="s">
        <v>312</v>
      </c>
      <c r="B1086" s="111" t="s">
        <v>2067</v>
      </c>
      <c r="C1086" s="111" t="s">
        <v>2068</v>
      </c>
      <c r="D1086" s="112">
        <v>1993.4</v>
      </c>
    </row>
    <row r="1087" spans="1:4" x14ac:dyDescent="0.3">
      <c r="A1087" s="111" t="s">
        <v>312</v>
      </c>
      <c r="B1087" s="111" t="s">
        <v>2069</v>
      </c>
      <c r="C1087" s="111" t="s">
        <v>2070</v>
      </c>
      <c r="D1087" s="112">
        <v>1931.2</v>
      </c>
    </row>
    <row r="1088" spans="1:4" x14ac:dyDescent="0.3">
      <c r="A1088" s="111" t="s">
        <v>301</v>
      </c>
      <c r="B1088" s="111" t="s">
        <v>2071</v>
      </c>
      <c r="C1088" s="111" t="s">
        <v>2072</v>
      </c>
      <c r="D1088" s="112">
        <v>226014.1</v>
      </c>
    </row>
    <row r="1089" spans="1:4" x14ac:dyDescent="0.3">
      <c r="A1089" s="111" t="s">
        <v>303</v>
      </c>
      <c r="B1089" s="111" t="s">
        <v>2073</v>
      </c>
      <c r="C1089" s="111" t="s">
        <v>2074</v>
      </c>
      <c r="D1089" s="112">
        <v>97770.3</v>
      </c>
    </row>
    <row r="1090" spans="1:4" x14ac:dyDescent="0.3">
      <c r="A1090" s="111" t="s">
        <v>306</v>
      </c>
      <c r="B1090" s="111" t="s">
        <v>2075</v>
      </c>
      <c r="C1090" s="111" t="s">
        <v>2076</v>
      </c>
      <c r="D1090" s="112">
        <v>11889.9</v>
      </c>
    </row>
    <row r="1091" spans="1:4" x14ac:dyDescent="0.3">
      <c r="A1091" s="111" t="s">
        <v>309</v>
      </c>
      <c r="B1091" s="111" t="s">
        <v>2077</v>
      </c>
      <c r="C1091" s="111" t="s">
        <v>2076</v>
      </c>
      <c r="D1091" s="112">
        <v>11889.9</v>
      </c>
    </row>
    <row r="1092" spans="1:4" x14ac:dyDescent="0.3">
      <c r="A1092" s="111" t="s">
        <v>312</v>
      </c>
      <c r="B1092" s="111" t="s">
        <v>2078</v>
      </c>
      <c r="C1092" s="111" t="s">
        <v>2076</v>
      </c>
      <c r="D1092" s="112">
        <v>11889.9</v>
      </c>
    </row>
    <row r="1093" spans="1:4" x14ac:dyDescent="0.3">
      <c r="A1093" s="111" t="s">
        <v>306</v>
      </c>
      <c r="B1093" s="111" t="s">
        <v>2079</v>
      </c>
      <c r="C1093" s="111" t="s">
        <v>2080</v>
      </c>
      <c r="D1093" s="112">
        <v>2968.5</v>
      </c>
    </row>
    <row r="1094" spans="1:4" x14ac:dyDescent="0.3">
      <c r="A1094" s="111" t="s">
        <v>309</v>
      </c>
      <c r="B1094" s="111" t="s">
        <v>2081</v>
      </c>
      <c r="C1094" s="111" t="s">
        <v>2080</v>
      </c>
      <c r="D1094" s="112">
        <v>2968.5</v>
      </c>
    </row>
    <row r="1095" spans="1:4" x14ac:dyDescent="0.3">
      <c r="A1095" s="111" t="s">
        <v>312</v>
      </c>
      <c r="B1095" s="111" t="s">
        <v>2082</v>
      </c>
      <c r="C1095" s="111" t="s">
        <v>2080</v>
      </c>
      <c r="D1095" s="112">
        <v>2968.5</v>
      </c>
    </row>
    <row r="1096" spans="1:4" x14ac:dyDescent="0.3">
      <c r="A1096" s="111" t="s">
        <v>306</v>
      </c>
      <c r="B1096" s="111" t="s">
        <v>2083</v>
      </c>
      <c r="C1096" s="111" t="s">
        <v>2084</v>
      </c>
      <c r="D1096" s="112">
        <v>25968</v>
      </c>
    </row>
    <row r="1097" spans="1:4" x14ac:dyDescent="0.3">
      <c r="A1097" s="111" t="s">
        <v>309</v>
      </c>
      <c r="B1097" s="111" t="s">
        <v>2085</v>
      </c>
      <c r="C1097" s="111" t="s">
        <v>2086</v>
      </c>
      <c r="D1097" s="112">
        <v>13298.6</v>
      </c>
    </row>
    <row r="1098" spans="1:4" x14ac:dyDescent="0.3">
      <c r="A1098" s="111" t="s">
        <v>312</v>
      </c>
      <c r="B1098" s="111" t="s">
        <v>2087</v>
      </c>
      <c r="C1098" s="111" t="s">
        <v>2086</v>
      </c>
      <c r="D1098" s="112">
        <v>13298.6</v>
      </c>
    </row>
    <row r="1099" spans="1:4" x14ac:dyDescent="0.3">
      <c r="A1099" s="111" t="s">
        <v>309</v>
      </c>
      <c r="B1099" s="111" t="s">
        <v>2088</v>
      </c>
      <c r="C1099" s="111" t="s">
        <v>2089</v>
      </c>
      <c r="D1099" s="112">
        <v>4270.5</v>
      </c>
    </row>
    <row r="1100" spans="1:4" x14ac:dyDescent="0.3">
      <c r="A1100" s="111" t="s">
        <v>312</v>
      </c>
      <c r="B1100" s="111" t="s">
        <v>2090</v>
      </c>
      <c r="C1100" s="111" t="s">
        <v>2089</v>
      </c>
      <c r="D1100" s="112">
        <v>4270.5</v>
      </c>
    </row>
    <row r="1101" spans="1:4" x14ac:dyDescent="0.3">
      <c r="A1101" s="111" t="s">
        <v>309</v>
      </c>
      <c r="B1101" s="111" t="s">
        <v>2091</v>
      </c>
      <c r="C1101" s="111" t="s">
        <v>2092</v>
      </c>
      <c r="D1101" s="112">
        <v>8398.9</v>
      </c>
    </row>
    <row r="1102" spans="1:4" x14ac:dyDescent="0.3">
      <c r="A1102" s="111" t="s">
        <v>312</v>
      </c>
      <c r="B1102" s="111" t="s">
        <v>2093</v>
      </c>
      <c r="C1102" s="111" t="s">
        <v>2094</v>
      </c>
      <c r="D1102" s="112">
        <v>5004.8</v>
      </c>
    </row>
    <row r="1103" spans="1:4" x14ac:dyDescent="0.3">
      <c r="A1103" s="111" t="s">
        <v>312</v>
      </c>
      <c r="B1103" s="111" t="s">
        <v>2095</v>
      </c>
      <c r="C1103" s="111" t="s">
        <v>2096</v>
      </c>
      <c r="D1103" s="112">
        <v>2042.6</v>
      </c>
    </row>
    <row r="1104" spans="1:4" x14ac:dyDescent="0.3">
      <c r="A1104" s="111" t="s">
        <v>312</v>
      </c>
      <c r="B1104" s="111" t="s">
        <v>2097</v>
      </c>
      <c r="C1104" s="111" t="s">
        <v>2098</v>
      </c>
      <c r="D1104" s="112">
        <v>1351.6</v>
      </c>
    </row>
    <row r="1105" spans="1:4" x14ac:dyDescent="0.3">
      <c r="A1105" s="111" t="s">
        <v>306</v>
      </c>
      <c r="B1105" s="111" t="s">
        <v>2099</v>
      </c>
      <c r="C1105" s="111" t="s">
        <v>2100</v>
      </c>
      <c r="D1105" s="112">
        <v>54488.5</v>
      </c>
    </row>
    <row r="1106" spans="1:4" x14ac:dyDescent="0.3">
      <c r="A1106" s="111" t="s">
        <v>309</v>
      </c>
      <c r="B1106" s="111" t="s">
        <v>2101</v>
      </c>
      <c r="C1106" s="111" t="s">
        <v>2102</v>
      </c>
      <c r="D1106" s="112">
        <v>53144.2</v>
      </c>
    </row>
    <row r="1107" spans="1:4" x14ac:dyDescent="0.3">
      <c r="A1107" s="111" t="s">
        <v>312</v>
      </c>
      <c r="B1107" s="111" t="s">
        <v>2103</v>
      </c>
      <c r="C1107" s="111" t="s">
        <v>2104</v>
      </c>
      <c r="D1107" s="112">
        <v>29259</v>
      </c>
    </row>
    <row r="1108" spans="1:4" x14ac:dyDescent="0.3">
      <c r="A1108" s="111" t="s">
        <v>312</v>
      </c>
      <c r="B1108" s="111" t="s">
        <v>2105</v>
      </c>
      <c r="C1108" s="111" t="s">
        <v>2106</v>
      </c>
      <c r="D1108" s="112">
        <v>20812.7</v>
      </c>
    </row>
    <row r="1109" spans="1:4" x14ac:dyDescent="0.3">
      <c r="A1109" s="111" t="s">
        <v>312</v>
      </c>
      <c r="B1109" s="111" t="s">
        <v>2107</v>
      </c>
      <c r="C1109" s="111" t="s">
        <v>2108</v>
      </c>
      <c r="D1109" s="112">
        <v>3072.5</v>
      </c>
    </row>
    <row r="1110" spans="1:4" x14ac:dyDescent="0.3">
      <c r="A1110" s="111" t="s">
        <v>309</v>
      </c>
      <c r="B1110" s="111" t="s">
        <v>2109</v>
      </c>
      <c r="C1110" s="111" t="s">
        <v>2110</v>
      </c>
      <c r="D1110" s="112">
        <v>1344.3</v>
      </c>
    </row>
    <row r="1111" spans="1:4" x14ac:dyDescent="0.3">
      <c r="A1111" s="111" t="s">
        <v>312</v>
      </c>
      <c r="B1111" s="111" t="s">
        <v>2111</v>
      </c>
      <c r="C1111" s="111" t="s">
        <v>2110</v>
      </c>
      <c r="D1111" s="112">
        <v>1344.3</v>
      </c>
    </row>
    <row r="1112" spans="1:4" x14ac:dyDescent="0.3">
      <c r="A1112" s="111" t="s">
        <v>306</v>
      </c>
      <c r="B1112" s="111" t="s">
        <v>2112</v>
      </c>
      <c r="C1112" s="111" t="s">
        <v>2113</v>
      </c>
      <c r="D1112" s="112">
        <v>2455.4</v>
      </c>
    </row>
    <row r="1113" spans="1:4" x14ac:dyDescent="0.3">
      <c r="A1113" s="111" t="s">
        <v>309</v>
      </c>
      <c r="B1113" s="111" t="s">
        <v>2114</v>
      </c>
      <c r="C1113" s="111" t="s">
        <v>2113</v>
      </c>
      <c r="D1113" s="112">
        <v>2455.4</v>
      </c>
    </row>
    <row r="1114" spans="1:4" x14ac:dyDescent="0.3">
      <c r="A1114" s="111" t="s">
        <v>312</v>
      </c>
      <c r="B1114" s="111" t="s">
        <v>2115</v>
      </c>
      <c r="C1114" s="111" t="s">
        <v>2113</v>
      </c>
      <c r="D1114" s="112">
        <v>2455.4</v>
      </c>
    </row>
    <row r="1115" spans="1:4" x14ac:dyDescent="0.3">
      <c r="A1115" s="111" t="s">
        <v>303</v>
      </c>
      <c r="B1115" s="111" t="s">
        <v>2116</v>
      </c>
      <c r="C1115" s="111" t="s">
        <v>2117</v>
      </c>
      <c r="D1115" s="112">
        <v>15235.8</v>
      </c>
    </row>
    <row r="1116" spans="1:4" x14ac:dyDescent="0.3">
      <c r="A1116" s="111" t="s">
        <v>306</v>
      </c>
      <c r="B1116" s="111" t="s">
        <v>2118</v>
      </c>
      <c r="C1116" s="111" t="s">
        <v>2119</v>
      </c>
      <c r="D1116" s="112">
        <v>1573.4</v>
      </c>
    </row>
    <row r="1117" spans="1:4" x14ac:dyDescent="0.3">
      <c r="A1117" s="111" t="s">
        <v>309</v>
      </c>
      <c r="B1117" s="111" t="s">
        <v>2120</v>
      </c>
      <c r="C1117" s="111" t="s">
        <v>2119</v>
      </c>
      <c r="D1117" s="112">
        <v>1573.4</v>
      </c>
    </row>
    <row r="1118" spans="1:4" x14ac:dyDescent="0.3">
      <c r="A1118" s="111" t="s">
        <v>312</v>
      </c>
      <c r="B1118" s="111" t="s">
        <v>2121</v>
      </c>
      <c r="C1118" s="111" t="s">
        <v>2119</v>
      </c>
      <c r="D1118" s="112">
        <v>1573.4</v>
      </c>
    </row>
    <row r="1119" spans="1:4" x14ac:dyDescent="0.3">
      <c r="A1119" s="111" t="s">
        <v>306</v>
      </c>
      <c r="B1119" s="111" t="s">
        <v>2122</v>
      </c>
      <c r="C1119" s="111" t="s">
        <v>2123</v>
      </c>
      <c r="D1119" s="112" t="s">
        <v>410</v>
      </c>
    </row>
    <row r="1120" spans="1:4" x14ac:dyDescent="0.3">
      <c r="A1120" s="111" t="s">
        <v>309</v>
      </c>
      <c r="B1120" s="111" t="s">
        <v>2124</v>
      </c>
      <c r="C1120" s="111" t="s">
        <v>2123</v>
      </c>
      <c r="D1120" s="112" t="s">
        <v>410</v>
      </c>
    </row>
    <row r="1121" spans="1:4" x14ac:dyDescent="0.3">
      <c r="A1121" s="111" t="s">
        <v>312</v>
      </c>
      <c r="B1121" s="111" t="s">
        <v>2125</v>
      </c>
      <c r="C1121" s="111" t="s">
        <v>2123</v>
      </c>
      <c r="D1121" s="112" t="s">
        <v>410</v>
      </c>
    </row>
    <row r="1122" spans="1:4" x14ac:dyDescent="0.3">
      <c r="A1122" s="111" t="s">
        <v>306</v>
      </c>
      <c r="B1122" s="111" t="s">
        <v>2126</v>
      </c>
      <c r="C1122" s="111" t="s">
        <v>2127</v>
      </c>
      <c r="D1122" s="112" t="s">
        <v>410</v>
      </c>
    </row>
    <row r="1123" spans="1:4" x14ac:dyDescent="0.3">
      <c r="A1123" s="111" t="s">
        <v>309</v>
      </c>
      <c r="B1123" s="111" t="s">
        <v>2128</v>
      </c>
      <c r="C1123" s="111" t="s">
        <v>2127</v>
      </c>
      <c r="D1123" s="112" t="s">
        <v>410</v>
      </c>
    </row>
    <row r="1124" spans="1:4" x14ac:dyDescent="0.3">
      <c r="A1124" s="111" t="s">
        <v>312</v>
      </c>
      <c r="B1124" s="111" t="s">
        <v>2129</v>
      </c>
      <c r="C1124" s="111" t="s">
        <v>2127</v>
      </c>
      <c r="D1124" s="112" t="s">
        <v>410</v>
      </c>
    </row>
    <row r="1125" spans="1:4" x14ac:dyDescent="0.3">
      <c r="A1125" s="111" t="s">
        <v>306</v>
      </c>
      <c r="B1125" s="111" t="s">
        <v>2130</v>
      </c>
      <c r="C1125" s="111" t="s">
        <v>2131</v>
      </c>
      <c r="D1125" s="112" t="s">
        <v>410</v>
      </c>
    </row>
    <row r="1126" spans="1:4" x14ac:dyDescent="0.3">
      <c r="A1126" s="111" t="s">
        <v>309</v>
      </c>
      <c r="B1126" s="111" t="s">
        <v>2132</v>
      </c>
      <c r="C1126" s="111" t="s">
        <v>2131</v>
      </c>
      <c r="D1126" s="112" t="s">
        <v>410</v>
      </c>
    </row>
    <row r="1127" spans="1:4" x14ac:dyDescent="0.3">
      <c r="A1127" s="111" t="s">
        <v>312</v>
      </c>
      <c r="B1127" s="111" t="s">
        <v>2133</v>
      </c>
      <c r="C1127" s="111" t="s">
        <v>2131</v>
      </c>
      <c r="D1127" s="112" t="s">
        <v>410</v>
      </c>
    </row>
    <row r="1128" spans="1:4" x14ac:dyDescent="0.3">
      <c r="A1128" s="111" t="s">
        <v>303</v>
      </c>
      <c r="B1128" s="111" t="s">
        <v>2134</v>
      </c>
      <c r="C1128" s="111" t="s">
        <v>2135</v>
      </c>
      <c r="D1128" s="112">
        <v>20323.599999999999</v>
      </c>
    </row>
    <row r="1129" spans="1:4" x14ac:dyDescent="0.3">
      <c r="A1129" s="111" t="s">
        <v>306</v>
      </c>
      <c r="B1129" s="111" t="s">
        <v>2136</v>
      </c>
      <c r="C1129" s="111" t="s">
        <v>2137</v>
      </c>
      <c r="D1129" s="112">
        <v>17398.2</v>
      </c>
    </row>
    <row r="1130" spans="1:4" x14ac:dyDescent="0.3">
      <c r="A1130" s="111" t="s">
        <v>309</v>
      </c>
      <c r="B1130" s="111" t="s">
        <v>2138</v>
      </c>
      <c r="C1130" s="111" t="s">
        <v>2137</v>
      </c>
      <c r="D1130" s="112">
        <v>17398.2</v>
      </c>
    </row>
    <row r="1131" spans="1:4" x14ac:dyDescent="0.3">
      <c r="A1131" s="111" t="s">
        <v>312</v>
      </c>
      <c r="B1131" s="111" t="s">
        <v>2139</v>
      </c>
      <c r="C1131" s="111" t="s">
        <v>2137</v>
      </c>
      <c r="D1131" s="112">
        <v>17398.2</v>
      </c>
    </row>
    <row r="1132" spans="1:4" x14ac:dyDescent="0.3">
      <c r="A1132" s="111" t="s">
        <v>306</v>
      </c>
      <c r="B1132" s="111" t="s">
        <v>2140</v>
      </c>
      <c r="C1132" s="111" t="s">
        <v>2141</v>
      </c>
      <c r="D1132" s="112">
        <v>2925.5</v>
      </c>
    </row>
    <row r="1133" spans="1:4" x14ac:dyDescent="0.3">
      <c r="A1133" s="111" t="s">
        <v>309</v>
      </c>
      <c r="B1133" s="111" t="s">
        <v>2142</v>
      </c>
      <c r="C1133" s="111" t="s">
        <v>2143</v>
      </c>
      <c r="D1133" s="112" t="s">
        <v>410</v>
      </c>
    </row>
    <row r="1134" spans="1:4" x14ac:dyDescent="0.3">
      <c r="A1134" s="111" t="s">
        <v>312</v>
      </c>
      <c r="B1134" s="111" t="s">
        <v>2144</v>
      </c>
      <c r="C1134" s="111" t="s">
        <v>2143</v>
      </c>
      <c r="D1134" s="112" t="s">
        <v>410</v>
      </c>
    </row>
    <row r="1135" spans="1:4" x14ac:dyDescent="0.3">
      <c r="A1135" s="111" t="s">
        <v>309</v>
      </c>
      <c r="B1135" s="111" t="s">
        <v>2145</v>
      </c>
      <c r="C1135" s="111" t="s">
        <v>2146</v>
      </c>
      <c r="D1135" s="112" t="s">
        <v>410</v>
      </c>
    </row>
    <row r="1136" spans="1:4" x14ac:dyDescent="0.3">
      <c r="A1136" s="111" t="s">
        <v>312</v>
      </c>
      <c r="B1136" s="111" t="s">
        <v>2147</v>
      </c>
      <c r="C1136" s="111" t="s">
        <v>2146</v>
      </c>
      <c r="D1136" s="112" t="s">
        <v>410</v>
      </c>
    </row>
    <row r="1137" spans="1:5" x14ac:dyDescent="0.3">
      <c r="A1137" s="111" t="s">
        <v>303</v>
      </c>
      <c r="B1137" s="111" t="s">
        <v>2148</v>
      </c>
      <c r="C1137" s="111" t="s">
        <v>2149</v>
      </c>
      <c r="D1137" s="112">
        <v>79532.5</v>
      </c>
    </row>
    <row r="1138" spans="1:5" x14ac:dyDescent="0.3">
      <c r="A1138" s="111" t="s">
        <v>306</v>
      </c>
      <c r="B1138" s="111" t="s">
        <v>2150</v>
      </c>
      <c r="C1138" s="111" t="s">
        <v>2151</v>
      </c>
      <c r="D1138" s="112">
        <v>12150.4</v>
      </c>
    </row>
    <row r="1139" spans="1:5" x14ac:dyDescent="0.3">
      <c r="A1139" s="111" t="s">
        <v>309</v>
      </c>
      <c r="B1139" s="111" t="s">
        <v>2152</v>
      </c>
      <c r="C1139" s="111" t="s">
        <v>2151</v>
      </c>
      <c r="D1139" s="112">
        <v>12150.4</v>
      </c>
    </row>
    <row r="1140" spans="1:5" x14ac:dyDescent="0.3">
      <c r="A1140" s="111" t="s">
        <v>312</v>
      </c>
      <c r="B1140" s="111" t="s">
        <v>2153</v>
      </c>
      <c r="C1140" s="111" t="s">
        <v>2154</v>
      </c>
      <c r="D1140" s="112">
        <v>1270.8</v>
      </c>
    </row>
    <row r="1141" spans="1:5" x14ac:dyDescent="0.3">
      <c r="A1141" s="111" t="s">
        <v>312</v>
      </c>
      <c r="B1141" s="111" t="s">
        <v>2155</v>
      </c>
      <c r="C1141" s="111" t="s">
        <v>2156</v>
      </c>
      <c r="D1141" s="112">
        <v>10879.6</v>
      </c>
    </row>
    <row r="1142" spans="1:5" x14ac:dyDescent="0.3">
      <c r="A1142" s="111" t="s">
        <v>306</v>
      </c>
      <c r="B1142" s="111" t="s">
        <v>2157</v>
      </c>
      <c r="C1142" s="111" t="s">
        <v>2158</v>
      </c>
      <c r="D1142" s="112">
        <v>67382.100000000006</v>
      </c>
      <c r="E1142" s="3">
        <f>D1142/D1137</f>
        <v>0.84722723414956158</v>
      </c>
    </row>
    <row r="1143" spans="1:5" x14ac:dyDescent="0.3">
      <c r="A1143" s="111" t="s">
        <v>309</v>
      </c>
      <c r="B1143" s="111" t="s">
        <v>2159</v>
      </c>
      <c r="C1143" s="111" t="s">
        <v>2160</v>
      </c>
      <c r="D1143" s="112">
        <v>19471.599999999999</v>
      </c>
    </row>
    <row r="1144" spans="1:5" x14ac:dyDescent="0.3">
      <c r="A1144" s="111" t="s">
        <v>312</v>
      </c>
      <c r="B1144" s="111" t="s">
        <v>2161</v>
      </c>
      <c r="C1144" s="111" t="s">
        <v>2160</v>
      </c>
      <c r="D1144" s="112">
        <v>19471.599999999999</v>
      </c>
    </row>
    <row r="1145" spans="1:5" x14ac:dyDescent="0.3">
      <c r="A1145" s="111" t="s">
        <v>309</v>
      </c>
      <c r="B1145" s="111" t="s">
        <v>2162</v>
      </c>
      <c r="C1145" s="111" t="s">
        <v>2163</v>
      </c>
      <c r="D1145" s="112">
        <v>2870.3</v>
      </c>
    </row>
    <row r="1146" spans="1:5" x14ac:dyDescent="0.3">
      <c r="A1146" s="111" t="s">
        <v>312</v>
      </c>
      <c r="B1146" s="111" t="s">
        <v>2164</v>
      </c>
      <c r="C1146" s="111" t="s">
        <v>2163</v>
      </c>
      <c r="D1146" s="112">
        <v>2870.3</v>
      </c>
    </row>
    <row r="1147" spans="1:5" x14ac:dyDescent="0.3">
      <c r="A1147" s="111" t="s">
        <v>309</v>
      </c>
      <c r="B1147" s="111" t="s">
        <v>2165</v>
      </c>
      <c r="C1147" s="111" t="s">
        <v>2166</v>
      </c>
      <c r="D1147" s="112">
        <v>5222.8</v>
      </c>
    </row>
    <row r="1148" spans="1:5" x14ac:dyDescent="0.3">
      <c r="A1148" s="111" t="s">
        <v>312</v>
      </c>
      <c r="B1148" s="111" t="s">
        <v>2167</v>
      </c>
      <c r="C1148" s="111" t="s">
        <v>2166</v>
      </c>
      <c r="D1148" s="112">
        <v>5222.8</v>
      </c>
    </row>
    <row r="1149" spans="1:5" x14ac:dyDescent="0.3">
      <c r="A1149" s="111" t="s">
        <v>309</v>
      </c>
      <c r="B1149" s="111" t="s">
        <v>2168</v>
      </c>
      <c r="C1149" s="111" t="s">
        <v>2169</v>
      </c>
      <c r="D1149" s="112">
        <v>2487.1</v>
      </c>
    </row>
    <row r="1150" spans="1:5" x14ac:dyDescent="0.3">
      <c r="A1150" s="111" t="s">
        <v>312</v>
      </c>
      <c r="B1150" s="111" t="s">
        <v>2170</v>
      </c>
      <c r="C1150" s="111" t="s">
        <v>2171</v>
      </c>
      <c r="D1150" s="112">
        <v>1491.1</v>
      </c>
    </row>
    <row r="1151" spans="1:5" x14ac:dyDescent="0.3">
      <c r="A1151" s="111" t="s">
        <v>312</v>
      </c>
      <c r="B1151" s="111" t="s">
        <v>2172</v>
      </c>
      <c r="C1151" s="111" t="s">
        <v>2173</v>
      </c>
      <c r="D1151" s="112">
        <v>996</v>
      </c>
    </row>
    <row r="1152" spans="1:5" x14ac:dyDescent="0.3">
      <c r="A1152" s="111" t="s">
        <v>309</v>
      </c>
      <c r="B1152" s="111" t="s">
        <v>2174</v>
      </c>
      <c r="C1152" s="111" t="s">
        <v>2175</v>
      </c>
      <c r="D1152" s="112">
        <v>37330.300000000003</v>
      </c>
    </row>
    <row r="1153" spans="1:4" x14ac:dyDescent="0.3">
      <c r="A1153" s="111" t="s">
        <v>312</v>
      </c>
      <c r="B1153" s="111" t="s">
        <v>2176</v>
      </c>
      <c r="C1153" s="111" t="s">
        <v>2177</v>
      </c>
      <c r="D1153" s="112">
        <v>8202.7999999999993</v>
      </c>
    </row>
    <row r="1154" spans="1:4" x14ac:dyDescent="0.3">
      <c r="A1154" s="111" t="s">
        <v>312</v>
      </c>
      <c r="B1154" s="111" t="s">
        <v>2178</v>
      </c>
      <c r="C1154" s="111" t="s">
        <v>2179</v>
      </c>
      <c r="D1154" s="112">
        <v>29127.5</v>
      </c>
    </row>
    <row r="1155" spans="1:4" x14ac:dyDescent="0.3">
      <c r="A1155" s="111" t="s">
        <v>303</v>
      </c>
      <c r="B1155" s="111" t="s">
        <v>2180</v>
      </c>
      <c r="C1155" s="111" t="s">
        <v>2181</v>
      </c>
      <c r="D1155" s="112">
        <v>13151.9</v>
      </c>
    </row>
    <row r="1156" spans="1:4" x14ac:dyDescent="0.3">
      <c r="A1156" s="111" t="s">
        <v>306</v>
      </c>
      <c r="B1156" s="111" t="s">
        <v>2182</v>
      </c>
      <c r="C1156" s="111" t="s">
        <v>2183</v>
      </c>
      <c r="D1156" s="112" t="s">
        <v>410</v>
      </c>
    </row>
    <row r="1157" spans="1:4" x14ac:dyDescent="0.3">
      <c r="A1157" s="111" t="s">
        <v>309</v>
      </c>
      <c r="B1157" s="111" t="s">
        <v>2184</v>
      </c>
      <c r="C1157" s="111" t="s">
        <v>2183</v>
      </c>
      <c r="D1157" s="112" t="s">
        <v>410</v>
      </c>
    </row>
    <row r="1158" spans="1:4" x14ac:dyDescent="0.3">
      <c r="A1158" s="111" t="s">
        <v>312</v>
      </c>
      <c r="B1158" s="111" t="s">
        <v>2185</v>
      </c>
      <c r="C1158" s="111" t="s">
        <v>2183</v>
      </c>
      <c r="D1158" s="112" t="s">
        <v>410</v>
      </c>
    </row>
    <row r="1159" spans="1:4" x14ac:dyDescent="0.3">
      <c r="A1159" s="111" t="s">
        <v>306</v>
      </c>
      <c r="B1159" s="111" t="s">
        <v>2186</v>
      </c>
      <c r="C1159" s="111" t="s">
        <v>2187</v>
      </c>
      <c r="D1159" s="112" t="s">
        <v>410</v>
      </c>
    </row>
    <row r="1160" spans="1:4" x14ac:dyDescent="0.3">
      <c r="A1160" s="111" t="s">
        <v>309</v>
      </c>
      <c r="B1160" s="111" t="s">
        <v>2188</v>
      </c>
      <c r="C1160" s="111" t="s">
        <v>2187</v>
      </c>
      <c r="D1160" s="112" t="s">
        <v>410</v>
      </c>
    </row>
    <row r="1161" spans="1:4" x14ac:dyDescent="0.3">
      <c r="A1161" s="111" t="s">
        <v>312</v>
      </c>
      <c r="B1161" s="111" t="s">
        <v>2189</v>
      </c>
      <c r="C1161" s="111" t="s">
        <v>2187</v>
      </c>
      <c r="D1161" s="112" t="s">
        <v>410</v>
      </c>
    </row>
    <row r="1162" spans="1:4" x14ac:dyDescent="0.3">
      <c r="A1162" s="111" t="s">
        <v>301</v>
      </c>
      <c r="B1162" s="111" t="s">
        <v>2190</v>
      </c>
      <c r="C1162" s="111" t="s">
        <v>2191</v>
      </c>
      <c r="D1162" s="112">
        <v>102772.5</v>
      </c>
    </row>
    <row r="1163" spans="1:4" x14ac:dyDescent="0.3">
      <c r="A1163" s="111" t="s">
        <v>303</v>
      </c>
      <c r="B1163" s="111" t="s">
        <v>2192</v>
      </c>
      <c r="C1163" s="111" t="s">
        <v>2193</v>
      </c>
      <c r="D1163" s="112">
        <v>25624</v>
      </c>
    </row>
    <row r="1164" spans="1:4" x14ac:dyDescent="0.3">
      <c r="A1164" s="111" t="s">
        <v>306</v>
      </c>
      <c r="B1164" s="111" t="s">
        <v>2194</v>
      </c>
      <c r="C1164" s="111" t="s">
        <v>2195</v>
      </c>
      <c r="D1164" s="112">
        <v>16548.7</v>
      </c>
    </row>
    <row r="1165" spans="1:4" x14ac:dyDescent="0.3">
      <c r="A1165" s="111" t="s">
        <v>309</v>
      </c>
      <c r="B1165" s="111" t="s">
        <v>2196</v>
      </c>
      <c r="C1165" s="111" t="s">
        <v>2195</v>
      </c>
      <c r="D1165" s="112">
        <v>16548.7</v>
      </c>
    </row>
    <row r="1166" spans="1:4" x14ac:dyDescent="0.3">
      <c r="A1166" s="111" t="s">
        <v>312</v>
      </c>
      <c r="B1166" s="111" t="s">
        <v>2197</v>
      </c>
      <c r="C1166" s="111" t="s">
        <v>2195</v>
      </c>
      <c r="D1166" s="112">
        <v>16548.7</v>
      </c>
    </row>
    <row r="1167" spans="1:4" x14ac:dyDescent="0.3">
      <c r="A1167" s="111" t="s">
        <v>306</v>
      </c>
      <c r="B1167" s="111" t="s">
        <v>2198</v>
      </c>
      <c r="C1167" s="111" t="s">
        <v>2199</v>
      </c>
      <c r="D1167" s="112">
        <v>5169.6000000000004</v>
      </c>
    </row>
    <row r="1168" spans="1:4" x14ac:dyDescent="0.3">
      <c r="A1168" s="111" t="s">
        <v>309</v>
      </c>
      <c r="B1168" s="111" t="s">
        <v>2200</v>
      </c>
      <c r="C1168" s="111" t="s">
        <v>2199</v>
      </c>
      <c r="D1168" s="112">
        <v>5169.6000000000004</v>
      </c>
    </row>
    <row r="1169" spans="1:4" x14ac:dyDescent="0.3">
      <c r="A1169" s="111" t="s">
        <v>312</v>
      </c>
      <c r="B1169" s="111" t="s">
        <v>2201</v>
      </c>
      <c r="C1169" s="111" t="s">
        <v>2199</v>
      </c>
      <c r="D1169" s="112">
        <v>5169.6000000000004</v>
      </c>
    </row>
    <row r="1170" spans="1:4" x14ac:dyDescent="0.3">
      <c r="A1170" s="111" t="s">
        <v>306</v>
      </c>
      <c r="B1170" s="111" t="s">
        <v>2202</v>
      </c>
      <c r="C1170" s="111" t="s">
        <v>2203</v>
      </c>
      <c r="D1170" s="112">
        <v>2404.4</v>
      </c>
    </row>
    <row r="1171" spans="1:4" x14ac:dyDescent="0.3">
      <c r="A1171" s="111" t="s">
        <v>309</v>
      </c>
      <c r="B1171" s="111" t="s">
        <v>2204</v>
      </c>
      <c r="C1171" s="111" t="s">
        <v>2203</v>
      </c>
      <c r="D1171" s="112">
        <v>2404.4</v>
      </c>
    </row>
    <row r="1172" spans="1:4" x14ac:dyDescent="0.3">
      <c r="A1172" s="111" t="s">
        <v>312</v>
      </c>
      <c r="B1172" s="111" t="s">
        <v>2205</v>
      </c>
      <c r="C1172" s="111" t="s">
        <v>2203</v>
      </c>
      <c r="D1172" s="112">
        <v>2404.4</v>
      </c>
    </row>
    <row r="1173" spans="1:4" x14ac:dyDescent="0.3">
      <c r="A1173" s="111" t="s">
        <v>306</v>
      </c>
      <c r="B1173" s="111" t="s">
        <v>2206</v>
      </c>
      <c r="C1173" s="111" t="s">
        <v>2207</v>
      </c>
      <c r="D1173" s="112">
        <v>1501.2</v>
      </c>
    </row>
    <row r="1174" spans="1:4" x14ac:dyDescent="0.3">
      <c r="A1174" s="111" t="s">
        <v>309</v>
      </c>
      <c r="B1174" s="111" t="s">
        <v>2208</v>
      </c>
      <c r="C1174" s="111" t="s">
        <v>2207</v>
      </c>
      <c r="D1174" s="112">
        <v>1501.2</v>
      </c>
    </row>
    <row r="1175" spans="1:4" x14ac:dyDescent="0.3">
      <c r="A1175" s="111" t="s">
        <v>312</v>
      </c>
      <c r="B1175" s="111" t="s">
        <v>2209</v>
      </c>
      <c r="C1175" s="111" t="s">
        <v>2207</v>
      </c>
      <c r="D1175" s="112">
        <v>1501.2</v>
      </c>
    </row>
    <row r="1176" spans="1:4" x14ac:dyDescent="0.3">
      <c r="A1176" s="111" t="s">
        <v>303</v>
      </c>
      <c r="B1176" s="111" t="s">
        <v>2210</v>
      </c>
      <c r="C1176" s="111" t="s">
        <v>2211</v>
      </c>
      <c r="D1176" s="112">
        <v>77148.5</v>
      </c>
    </row>
    <row r="1177" spans="1:4" x14ac:dyDescent="0.3">
      <c r="A1177" s="111" t="s">
        <v>306</v>
      </c>
      <c r="B1177" s="111" t="s">
        <v>2212</v>
      </c>
      <c r="C1177" s="111" t="s">
        <v>2213</v>
      </c>
      <c r="D1177" s="112">
        <v>57680.9</v>
      </c>
    </row>
    <row r="1178" spans="1:4" x14ac:dyDescent="0.3">
      <c r="A1178" s="111" t="s">
        <v>309</v>
      </c>
      <c r="B1178" s="111" t="s">
        <v>2214</v>
      </c>
      <c r="C1178" s="111" t="s">
        <v>2213</v>
      </c>
      <c r="D1178" s="112">
        <v>57680.9</v>
      </c>
    </row>
    <row r="1179" spans="1:4" x14ac:dyDescent="0.3">
      <c r="A1179" s="111" t="s">
        <v>312</v>
      </c>
      <c r="B1179" s="111" t="s">
        <v>2215</v>
      </c>
      <c r="C1179" s="111" t="s">
        <v>2216</v>
      </c>
      <c r="D1179" s="112">
        <v>35211.300000000003</v>
      </c>
    </row>
    <row r="1180" spans="1:4" x14ac:dyDescent="0.3">
      <c r="A1180" s="111" t="s">
        <v>312</v>
      </c>
      <c r="B1180" s="111" t="s">
        <v>2217</v>
      </c>
      <c r="C1180" s="111" t="s">
        <v>2218</v>
      </c>
      <c r="D1180" s="112">
        <v>1676.5</v>
      </c>
    </row>
    <row r="1181" spans="1:4" x14ac:dyDescent="0.3">
      <c r="A1181" s="111" t="s">
        <v>312</v>
      </c>
      <c r="B1181" s="111" t="s">
        <v>2219</v>
      </c>
      <c r="C1181" s="111" t="s">
        <v>2220</v>
      </c>
      <c r="D1181" s="112">
        <v>20793.099999999999</v>
      </c>
    </row>
    <row r="1182" spans="1:4" x14ac:dyDescent="0.3">
      <c r="A1182" s="111" t="s">
        <v>306</v>
      </c>
      <c r="B1182" s="111" t="s">
        <v>2221</v>
      </c>
      <c r="C1182" s="111" t="s">
        <v>2222</v>
      </c>
      <c r="D1182" s="112">
        <v>12340.1</v>
      </c>
    </row>
    <row r="1183" spans="1:4" x14ac:dyDescent="0.3">
      <c r="A1183" s="111" t="s">
        <v>309</v>
      </c>
      <c r="B1183" s="111" t="s">
        <v>2223</v>
      </c>
      <c r="C1183" s="111" t="s">
        <v>2224</v>
      </c>
      <c r="D1183" s="112">
        <v>3024.4</v>
      </c>
    </row>
    <row r="1184" spans="1:4" x14ac:dyDescent="0.3">
      <c r="A1184" s="111" t="s">
        <v>312</v>
      </c>
      <c r="B1184" s="111" t="s">
        <v>2225</v>
      </c>
      <c r="C1184" s="111" t="s">
        <v>2224</v>
      </c>
      <c r="D1184" s="112">
        <v>3024.4</v>
      </c>
    </row>
    <row r="1185" spans="1:4" x14ac:dyDescent="0.3">
      <c r="A1185" s="111" t="s">
        <v>309</v>
      </c>
      <c r="B1185" s="111" t="s">
        <v>2226</v>
      </c>
      <c r="C1185" s="111" t="s">
        <v>2227</v>
      </c>
      <c r="D1185" s="112">
        <v>9315.7000000000007</v>
      </c>
    </row>
    <row r="1186" spans="1:4" x14ac:dyDescent="0.3">
      <c r="A1186" s="111" t="s">
        <v>312</v>
      </c>
      <c r="B1186" s="111" t="s">
        <v>2228</v>
      </c>
      <c r="C1186" s="111" t="s">
        <v>2229</v>
      </c>
      <c r="D1186" s="112">
        <v>6443.3</v>
      </c>
    </row>
    <row r="1187" spans="1:4" x14ac:dyDescent="0.3">
      <c r="A1187" s="111" t="s">
        <v>312</v>
      </c>
      <c r="B1187" s="111" t="s">
        <v>2230</v>
      </c>
      <c r="C1187" s="111" t="s">
        <v>2231</v>
      </c>
      <c r="D1187" s="112">
        <v>2872.4</v>
      </c>
    </row>
    <row r="1188" spans="1:4" x14ac:dyDescent="0.3">
      <c r="A1188" s="111" t="s">
        <v>306</v>
      </c>
      <c r="B1188" s="111" t="s">
        <v>2232</v>
      </c>
      <c r="C1188" s="111" t="s">
        <v>2233</v>
      </c>
      <c r="D1188" s="112">
        <v>7127.5</v>
      </c>
    </row>
    <row r="1189" spans="1:4" x14ac:dyDescent="0.3">
      <c r="A1189" s="111" t="s">
        <v>309</v>
      </c>
      <c r="B1189" s="111" t="s">
        <v>2234</v>
      </c>
      <c r="C1189" s="111" t="s">
        <v>2233</v>
      </c>
      <c r="D1189" s="112">
        <v>7127.5</v>
      </c>
    </row>
    <row r="1190" spans="1:4" x14ac:dyDescent="0.3">
      <c r="A1190" s="111" t="s">
        <v>312</v>
      </c>
      <c r="B1190" s="111" t="s">
        <v>2235</v>
      </c>
      <c r="C1190" s="111" t="s">
        <v>2233</v>
      </c>
      <c r="D1190" s="112">
        <v>7127.5</v>
      </c>
    </row>
    <row r="1191" spans="1:4" x14ac:dyDescent="0.3">
      <c r="A1191" s="111" t="s">
        <v>298</v>
      </c>
      <c r="B1191" s="111" t="s">
        <v>2236</v>
      </c>
      <c r="C1191" s="111" t="s">
        <v>2237</v>
      </c>
      <c r="D1191" s="112">
        <v>184364.4</v>
      </c>
    </row>
    <row r="1192" spans="1:4" x14ac:dyDescent="0.3">
      <c r="A1192" s="111" t="s">
        <v>301</v>
      </c>
      <c r="B1192" s="111" t="s">
        <v>2238</v>
      </c>
      <c r="C1192" s="111" t="s">
        <v>2237</v>
      </c>
      <c r="D1192" s="112">
        <v>184364.4</v>
      </c>
    </row>
    <row r="1193" spans="1:4" x14ac:dyDescent="0.3">
      <c r="A1193" s="111" t="s">
        <v>303</v>
      </c>
      <c r="B1193" s="111" t="s">
        <v>2239</v>
      </c>
      <c r="C1193" s="111" t="s">
        <v>2240</v>
      </c>
      <c r="D1193" s="112">
        <v>28670.1</v>
      </c>
    </row>
    <row r="1194" spans="1:4" x14ac:dyDescent="0.3">
      <c r="A1194" s="111" t="s">
        <v>306</v>
      </c>
      <c r="B1194" s="111" t="s">
        <v>2241</v>
      </c>
      <c r="C1194" s="111" t="s">
        <v>2242</v>
      </c>
      <c r="D1194" s="112">
        <v>12072.1</v>
      </c>
    </row>
    <row r="1195" spans="1:4" x14ac:dyDescent="0.3">
      <c r="A1195" s="111" t="s">
        <v>309</v>
      </c>
      <c r="B1195" s="111" t="s">
        <v>2243</v>
      </c>
      <c r="C1195" s="111" t="s">
        <v>2244</v>
      </c>
      <c r="D1195" s="112">
        <v>2922.7</v>
      </c>
    </row>
    <row r="1196" spans="1:4" x14ac:dyDescent="0.3">
      <c r="A1196" s="111" t="s">
        <v>312</v>
      </c>
      <c r="B1196" s="111" t="s">
        <v>2245</v>
      </c>
      <c r="C1196" s="111" t="s">
        <v>2244</v>
      </c>
      <c r="D1196" s="112">
        <v>2922.7</v>
      </c>
    </row>
    <row r="1197" spans="1:4" x14ac:dyDescent="0.3">
      <c r="A1197" s="111" t="s">
        <v>309</v>
      </c>
      <c r="B1197" s="111" t="s">
        <v>2246</v>
      </c>
      <c r="C1197" s="111" t="s">
        <v>2247</v>
      </c>
      <c r="D1197" s="112">
        <v>498.3</v>
      </c>
    </row>
    <row r="1198" spans="1:4" x14ac:dyDescent="0.3">
      <c r="A1198" s="111" t="s">
        <v>312</v>
      </c>
      <c r="B1198" s="111" t="s">
        <v>2248</v>
      </c>
      <c r="C1198" s="111" t="s">
        <v>2247</v>
      </c>
      <c r="D1198" s="112">
        <v>498.3</v>
      </c>
    </row>
    <row r="1199" spans="1:4" x14ac:dyDescent="0.3">
      <c r="A1199" s="111" t="s">
        <v>309</v>
      </c>
      <c r="B1199" s="111" t="s">
        <v>2249</v>
      </c>
      <c r="C1199" s="111" t="s">
        <v>2250</v>
      </c>
      <c r="D1199" s="112">
        <v>3412.7</v>
      </c>
    </row>
    <row r="1200" spans="1:4" x14ac:dyDescent="0.3">
      <c r="A1200" s="111" t="s">
        <v>312</v>
      </c>
      <c r="B1200" s="111" t="s">
        <v>2251</v>
      </c>
      <c r="C1200" s="111" t="s">
        <v>2250</v>
      </c>
      <c r="D1200" s="112">
        <v>3412.7</v>
      </c>
    </row>
    <row r="1201" spans="1:4" x14ac:dyDescent="0.3">
      <c r="A1201" s="111" t="s">
        <v>309</v>
      </c>
      <c r="B1201" s="111" t="s">
        <v>2252</v>
      </c>
      <c r="C1201" s="111" t="s">
        <v>2253</v>
      </c>
      <c r="D1201" s="112">
        <v>4698.5</v>
      </c>
    </row>
    <row r="1202" spans="1:4" x14ac:dyDescent="0.3">
      <c r="A1202" s="111" t="s">
        <v>312</v>
      </c>
      <c r="B1202" s="111" t="s">
        <v>2254</v>
      </c>
      <c r="C1202" s="111" t="s">
        <v>2253</v>
      </c>
      <c r="D1202" s="112">
        <v>4698.5</v>
      </c>
    </row>
    <row r="1203" spans="1:4" x14ac:dyDescent="0.3">
      <c r="A1203" s="111" t="s">
        <v>309</v>
      </c>
      <c r="B1203" s="111" t="s">
        <v>2255</v>
      </c>
      <c r="C1203" s="111" t="s">
        <v>2256</v>
      </c>
      <c r="D1203" s="112">
        <v>539.9</v>
      </c>
    </row>
    <row r="1204" spans="1:4" x14ac:dyDescent="0.3">
      <c r="A1204" s="111" t="s">
        <v>312</v>
      </c>
      <c r="B1204" s="111" t="s">
        <v>2257</v>
      </c>
      <c r="C1204" s="111" t="s">
        <v>2256</v>
      </c>
      <c r="D1204" s="112">
        <v>539.9</v>
      </c>
    </row>
    <row r="1205" spans="1:4" x14ac:dyDescent="0.3">
      <c r="A1205" s="111" t="s">
        <v>306</v>
      </c>
      <c r="B1205" s="111" t="s">
        <v>2258</v>
      </c>
      <c r="C1205" s="111" t="s">
        <v>2259</v>
      </c>
      <c r="D1205" s="112">
        <v>16598</v>
      </c>
    </row>
    <row r="1206" spans="1:4" x14ac:dyDescent="0.3">
      <c r="A1206" s="111" t="s">
        <v>309</v>
      </c>
      <c r="B1206" s="111" t="s">
        <v>2260</v>
      </c>
      <c r="C1206" s="111" t="s">
        <v>2261</v>
      </c>
      <c r="D1206" s="112">
        <v>2348.1999999999998</v>
      </c>
    </row>
    <row r="1207" spans="1:4" x14ac:dyDescent="0.3">
      <c r="A1207" s="111" t="s">
        <v>312</v>
      </c>
      <c r="B1207" s="111" t="s">
        <v>2262</v>
      </c>
      <c r="C1207" s="111" t="s">
        <v>2261</v>
      </c>
      <c r="D1207" s="112">
        <v>2348.1999999999998</v>
      </c>
    </row>
    <row r="1208" spans="1:4" x14ac:dyDescent="0.3">
      <c r="A1208" s="111" t="s">
        <v>309</v>
      </c>
      <c r="B1208" s="111" t="s">
        <v>2263</v>
      </c>
      <c r="C1208" s="111" t="s">
        <v>2264</v>
      </c>
      <c r="D1208" s="112">
        <v>14249.8</v>
      </c>
    </row>
    <row r="1209" spans="1:4" x14ac:dyDescent="0.3">
      <c r="A1209" s="111" t="s">
        <v>312</v>
      </c>
      <c r="B1209" s="111" t="s">
        <v>2265</v>
      </c>
      <c r="C1209" s="111" t="s">
        <v>2266</v>
      </c>
      <c r="D1209" s="112">
        <v>3363.6</v>
      </c>
    </row>
    <row r="1210" spans="1:4" x14ac:dyDescent="0.3">
      <c r="A1210" s="111" t="s">
        <v>312</v>
      </c>
      <c r="B1210" s="111" t="s">
        <v>2267</v>
      </c>
      <c r="C1210" s="111" t="s">
        <v>2268</v>
      </c>
      <c r="D1210" s="112">
        <v>657.5</v>
      </c>
    </row>
    <row r="1211" spans="1:4" x14ac:dyDescent="0.3">
      <c r="A1211" s="111" t="s">
        <v>312</v>
      </c>
      <c r="B1211" s="111" t="s">
        <v>2269</v>
      </c>
      <c r="C1211" s="111" t="s">
        <v>2270</v>
      </c>
      <c r="D1211" s="112">
        <v>10228.700000000001</v>
      </c>
    </row>
    <row r="1212" spans="1:4" x14ac:dyDescent="0.3">
      <c r="A1212" s="111" t="s">
        <v>303</v>
      </c>
      <c r="B1212" s="111" t="s">
        <v>2271</v>
      </c>
      <c r="C1212" s="111" t="s">
        <v>2272</v>
      </c>
      <c r="D1212" s="112">
        <v>13778</v>
      </c>
    </row>
    <row r="1213" spans="1:4" x14ac:dyDescent="0.3">
      <c r="A1213" s="111" t="s">
        <v>306</v>
      </c>
      <c r="B1213" s="111" t="s">
        <v>2273</v>
      </c>
      <c r="C1213" s="111" t="s">
        <v>2274</v>
      </c>
      <c r="D1213" s="112">
        <v>12504.5</v>
      </c>
    </row>
    <row r="1214" spans="1:4" x14ac:dyDescent="0.3">
      <c r="A1214" s="111" t="s">
        <v>309</v>
      </c>
      <c r="B1214" s="111" t="s">
        <v>2275</v>
      </c>
      <c r="C1214" s="111" t="s">
        <v>2276</v>
      </c>
      <c r="D1214" s="112">
        <v>6220.7</v>
      </c>
    </row>
    <row r="1215" spans="1:4" x14ac:dyDescent="0.3">
      <c r="A1215" s="111" t="s">
        <v>312</v>
      </c>
      <c r="B1215" s="111" t="s">
        <v>2277</v>
      </c>
      <c r="C1215" s="111" t="s">
        <v>2278</v>
      </c>
      <c r="D1215" s="112">
        <v>3203.9</v>
      </c>
    </row>
    <row r="1216" spans="1:4" x14ac:dyDescent="0.3">
      <c r="A1216" s="111" t="s">
        <v>312</v>
      </c>
      <c r="B1216" s="111" t="s">
        <v>2279</v>
      </c>
      <c r="C1216" s="111" t="s">
        <v>2280</v>
      </c>
      <c r="D1216" s="112">
        <v>1788.3</v>
      </c>
    </row>
    <row r="1217" spans="1:4" x14ac:dyDescent="0.3">
      <c r="A1217" s="111" t="s">
        <v>312</v>
      </c>
      <c r="B1217" s="111" t="s">
        <v>2281</v>
      </c>
      <c r="C1217" s="111" t="s">
        <v>2282</v>
      </c>
      <c r="D1217" s="112">
        <v>1228.5</v>
      </c>
    </row>
    <row r="1218" spans="1:4" x14ac:dyDescent="0.3">
      <c r="A1218" s="111" t="s">
        <v>309</v>
      </c>
      <c r="B1218" s="111" t="s">
        <v>2283</v>
      </c>
      <c r="C1218" s="111" t="s">
        <v>2284</v>
      </c>
      <c r="D1218" s="112">
        <v>1773.6</v>
      </c>
    </row>
    <row r="1219" spans="1:4" x14ac:dyDescent="0.3">
      <c r="A1219" s="111" t="s">
        <v>312</v>
      </c>
      <c r="B1219" s="111" t="s">
        <v>2285</v>
      </c>
      <c r="C1219" s="111" t="s">
        <v>2284</v>
      </c>
      <c r="D1219" s="112">
        <v>1773.6</v>
      </c>
    </row>
    <row r="1220" spans="1:4" x14ac:dyDescent="0.3">
      <c r="A1220" s="111" t="s">
        <v>309</v>
      </c>
      <c r="B1220" s="111" t="s">
        <v>2286</v>
      </c>
      <c r="C1220" s="111" t="s">
        <v>2287</v>
      </c>
      <c r="D1220" s="112">
        <v>2733.1</v>
      </c>
    </row>
    <row r="1221" spans="1:4" x14ac:dyDescent="0.3">
      <c r="A1221" s="111" t="s">
        <v>312</v>
      </c>
      <c r="B1221" s="111" t="s">
        <v>2288</v>
      </c>
      <c r="C1221" s="111" t="s">
        <v>2289</v>
      </c>
      <c r="D1221" s="112">
        <v>1919</v>
      </c>
    </row>
    <row r="1222" spans="1:4" x14ac:dyDescent="0.3">
      <c r="A1222" s="111" t="s">
        <v>312</v>
      </c>
      <c r="B1222" s="111" t="s">
        <v>2290</v>
      </c>
      <c r="C1222" s="111" t="s">
        <v>2291</v>
      </c>
      <c r="D1222" s="112">
        <v>814.1</v>
      </c>
    </row>
    <row r="1223" spans="1:4" x14ac:dyDescent="0.3">
      <c r="A1223" s="111" t="s">
        <v>309</v>
      </c>
      <c r="B1223" s="111" t="s">
        <v>2292</v>
      </c>
      <c r="C1223" s="111" t="s">
        <v>2293</v>
      </c>
      <c r="D1223" s="112">
        <v>1777.1</v>
      </c>
    </row>
    <row r="1224" spans="1:4" x14ac:dyDescent="0.3">
      <c r="A1224" s="111" t="s">
        <v>312</v>
      </c>
      <c r="B1224" s="111" t="s">
        <v>2294</v>
      </c>
      <c r="C1224" s="111" t="s">
        <v>2293</v>
      </c>
      <c r="D1224" s="112">
        <v>1777.1</v>
      </c>
    </row>
    <row r="1225" spans="1:4" x14ac:dyDescent="0.3">
      <c r="A1225" s="111" t="s">
        <v>306</v>
      </c>
      <c r="B1225" s="111" t="s">
        <v>2295</v>
      </c>
      <c r="C1225" s="111" t="s">
        <v>2296</v>
      </c>
      <c r="D1225" s="112">
        <v>1273.5</v>
      </c>
    </row>
    <row r="1226" spans="1:4" x14ac:dyDescent="0.3">
      <c r="A1226" s="111" t="s">
        <v>309</v>
      </c>
      <c r="B1226" s="111" t="s">
        <v>2297</v>
      </c>
      <c r="C1226" s="111" t="s">
        <v>2296</v>
      </c>
      <c r="D1226" s="112">
        <v>1273.5</v>
      </c>
    </row>
    <row r="1227" spans="1:4" x14ac:dyDescent="0.3">
      <c r="A1227" s="111" t="s">
        <v>312</v>
      </c>
      <c r="B1227" s="111" t="s">
        <v>2298</v>
      </c>
      <c r="C1227" s="111" t="s">
        <v>2296</v>
      </c>
      <c r="D1227" s="112">
        <v>1273.5</v>
      </c>
    </row>
    <row r="1228" spans="1:4" x14ac:dyDescent="0.3">
      <c r="A1228" s="111" t="s">
        <v>303</v>
      </c>
      <c r="B1228" s="111" t="s">
        <v>2299</v>
      </c>
      <c r="C1228" s="111" t="s">
        <v>2300</v>
      </c>
      <c r="D1228" s="112">
        <v>11565.6</v>
      </c>
    </row>
    <row r="1229" spans="1:4" x14ac:dyDescent="0.3">
      <c r="A1229" s="111" t="s">
        <v>306</v>
      </c>
      <c r="B1229" s="111" t="s">
        <v>2301</v>
      </c>
      <c r="C1229" s="111" t="s">
        <v>2302</v>
      </c>
      <c r="D1229" s="112">
        <v>1249.8</v>
      </c>
    </row>
    <row r="1230" spans="1:4" x14ac:dyDescent="0.3">
      <c r="A1230" s="111" t="s">
        <v>309</v>
      </c>
      <c r="B1230" s="111" t="s">
        <v>2303</v>
      </c>
      <c r="C1230" s="111" t="s">
        <v>2302</v>
      </c>
      <c r="D1230" s="112">
        <v>1249.8</v>
      </c>
    </row>
    <row r="1231" spans="1:4" x14ac:dyDescent="0.3">
      <c r="A1231" s="111" t="s">
        <v>312</v>
      </c>
      <c r="B1231" s="111" t="s">
        <v>2304</v>
      </c>
      <c r="C1231" s="111" t="s">
        <v>2302</v>
      </c>
      <c r="D1231" s="112">
        <v>1249.8</v>
      </c>
    </row>
    <row r="1232" spans="1:4" x14ac:dyDescent="0.3">
      <c r="A1232" s="111" t="s">
        <v>306</v>
      </c>
      <c r="B1232" s="111" t="s">
        <v>2305</v>
      </c>
      <c r="C1232" s="111" t="s">
        <v>2306</v>
      </c>
      <c r="D1232" s="112">
        <v>10315.9</v>
      </c>
    </row>
    <row r="1233" spans="1:4" x14ac:dyDescent="0.3">
      <c r="A1233" s="111" t="s">
        <v>309</v>
      </c>
      <c r="B1233" s="111" t="s">
        <v>2307</v>
      </c>
      <c r="C1233" s="111" t="s">
        <v>2306</v>
      </c>
      <c r="D1233" s="112">
        <v>10315.9</v>
      </c>
    </row>
    <row r="1234" spans="1:4" x14ac:dyDescent="0.3">
      <c r="A1234" s="111" t="s">
        <v>312</v>
      </c>
      <c r="B1234" s="111" t="s">
        <v>2308</v>
      </c>
      <c r="C1234" s="111" t="s">
        <v>2309</v>
      </c>
      <c r="D1234" s="112">
        <v>7715.1</v>
      </c>
    </row>
    <row r="1235" spans="1:4" x14ac:dyDescent="0.3">
      <c r="A1235" s="111" t="s">
        <v>312</v>
      </c>
      <c r="B1235" s="111" t="s">
        <v>2310</v>
      </c>
      <c r="C1235" s="111" t="s">
        <v>2311</v>
      </c>
      <c r="D1235" s="112">
        <v>2600.8000000000002</v>
      </c>
    </row>
    <row r="1236" spans="1:4" x14ac:dyDescent="0.3">
      <c r="A1236" s="111" t="s">
        <v>303</v>
      </c>
      <c r="B1236" s="111" t="s">
        <v>2312</v>
      </c>
      <c r="C1236" s="111" t="s">
        <v>2313</v>
      </c>
      <c r="D1236" s="112">
        <v>55202</v>
      </c>
    </row>
    <row r="1237" spans="1:4" x14ac:dyDescent="0.3">
      <c r="A1237" s="111" t="s">
        <v>306</v>
      </c>
      <c r="B1237" s="111" t="s">
        <v>2314</v>
      </c>
      <c r="C1237" s="111" t="s">
        <v>2315</v>
      </c>
      <c r="D1237" s="112">
        <v>25323.7</v>
      </c>
    </row>
    <row r="1238" spans="1:4" x14ac:dyDescent="0.3">
      <c r="A1238" s="111" t="s">
        <v>309</v>
      </c>
      <c r="B1238" s="111" t="s">
        <v>2316</v>
      </c>
      <c r="C1238" s="111" t="s">
        <v>2315</v>
      </c>
      <c r="D1238" s="112">
        <v>25323.7</v>
      </c>
    </row>
    <row r="1239" spans="1:4" x14ac:dyDescent="0.3">
      <c r="A1239" s="111" t="s">
        <v>312</v>
      </c>
      <c r="B1239" s="111" t="s">
        <v>2317</v>
      </c>
      <c r="C1239" s="111" t="s">
        <v>2315</v>
      </c>
      <c r="D1239" s="112">
        <v>25323.7</v>
      </c>
    </row>
    <row r="1240" spans="1:4" x14ac:dyDescent="0.3">
      <c r="A1240" s="111" t="s">
        <v>306</v>
      </c>
      <c r="B1240" s="111" t="s">
        <v>2318</v>
      </c>
      <c r="C1240" s="111" t="s">
        <v>2319</v>
      </c>
      <c r="D1240" s="112">
        <v>21661.9</v>
      </c>
    </row>
    <row r="1241" spans="1:4" x14ac:dyDescent="0.3">
      <c r="A1241" s="111" t="s">
        <v>309</v>
      </c>
      <c r="B1241" s="111" t="s">
        <v>2320</v>
      </c>
      <c r="C1241" s="111" t="s">
        <v>2319</v>
      </c>
      <c r="D1241" s="112">
        <v>21661.9</v>
      </c>
    </row>
    <row r="1242" spans="1:4" x14ac:dyDescent="0.3">
      <c r="A1242" s="111" t="s">
        <v>312</v>
      </c>
      <c r="B1242" s="111" t="s">
        <v>2321</v>
      </c>
      <c r="C1242" s="111" t="s">
        <v>2319</v>
      </c>
      <c r="D1242" s="112">
        <v>21661.9</v>
      </c>
    </row>
    <row r="1243" spans="1:4" x14ac:dyDescent="0.3">
      <c r="A1243" s="111" t="s">
        <v>306</v>
      </c>
      <c r="B1243" s="111" t="s">
        <v>2322</v>
      </c>
      <c r="C1243" s="111" t="s">
        <v>2323</v>
      </c>
      <c r="D1243" s="112" t="s">
        <v>410</v>
      </c>
    </row>
    <row r="1244" spans="1:4" x14ac:dyDescent="0.3">
      <c r="A1244" s="111" t="s">
        <v>309</v>
      </c>
      <c r="B1244" s="111" t="s">
        <v>2324</v>
      </c>
      <c r="C1244" s="111" t="s">
        <v>2323</v>
      </c>
      <c r="D1244" s="112" t="s">
        <v>410</v>
      </c>
    </row>
    <row r="1245" spans="1:4" x14ac:dyDescent="0.3">
      <c r="A1245" s="111" t="s">
        <v>312</v>
      </c>
      <c r="B1245" s="111" t="s">
        <v>2325</v>
      </c>
      <c r="C1245" s="111" t="s">
        <v>2323</v>
      </c>
      <c r="D1245" s="112" t="s">
        <v>410</v>
      </c>
    </row>
    <row r="1246" spans="1:4" x14ac:dyDescent="0.3">
      <c r="A1246" s="111" t="s">
        <v>306</v>
      </c>
      <c r="B1246" s="111" t="s">
        <v>2326</v>
      </c>
      <c r="C1246" s="111" t="s">
        <v>2327</v>
      </c>
      <c r="D1246" s="112" t="s">
        <v>410</v>
      </c>
    </row>
    <row r="1247" spans="1:4" x14ac:dyDescent="0.3">
      <c r="A1247" s="111" t="s">
        <v>309</v>
      </c>
      <c r="B1247" s="111" t="s">
        <v>2328</v>
      </c>
      <c r="C1247" s="111" t="s">
        <v>2327</v>
      </c>
      <c r="D1247" s="112" t="s">
        <v>410</v>
      </c>
    </row>
    <row r="1248" spans="1:4" x14ac:dyDescent="0.3">
      <c r="A1248" s="111" t="s">
        <v>312</v>
      </c>
      <c r="B1248" s="111" t="s">
        <v>2329</v>
      </c>
      <c r="C1248" s="111" t="s">
        <v>2327</v>
      </c>
      <c r="D1248" s="112" t="s">
        <v>410</v>
      </c>
    </row>
    <row r="1249" spans="1:4" x14ac:dyDescent="0.3">
      <c r="A1249" s="111" t="s">
        <v>303</v>
      </c>
      <c r="B1249" s="111" t="s">
        <v>2330</v>
      </c>
      <c r="C1249" s="111" t="s">
        <v>2331</v>
      </c>
      <c r="D1249" s="112">
        <v>61047.4</v>
      </c>
    </row>
    <row r="1250" spans="1:4" x14ac:dyDescent="0.3">
      <c r="A1250" s="111" t="s">
        <v>306</v>
      </c>
      <c r="B1250" s="111" t="s">
        <v>2332</v>
      </c>
      <c r="C1250" s="111" t="s">
        <v>2331</v>
      </c>
      <c r="D1250" s="112">
        <v>61047.4</v>
      </c>
    </row>
    <row r="1251" spans="1:4" x14ac:dyDescent="0.3">
      <c r="A1251" s="111" t="s">
        <v>309</v>
      </c>
      <c r="B1251" s="111" t="s">
        <v>2333</v>
      </c>
      <c r="C1251" s="111" t="s">
        <v>2334</v>
      </c>
      <c r="D1251" s="112">
        <v>13707.6</v>
      </c>
    </row>
    <row r="1252" spans="1:4" x14ac:dyDescent="0.3">
      <c r="A1252" s="111" t="s">
        <v>312</v>
      </c>
      <c r="B1252" s="111" t="s">
        <v>2335</v>
      </c>
      <c r="C1252" s="111" t="s">
        <v>2334</v>
      </c>
      <c r="D1252" s="112">
        <v>13707.6</v>
      </c>
    </row>
    <row r="1253" spans="1:4" x14ac:dyDescent="0.3">
      <c r="A1253" s="111" t="s">
        <v>309</v>
      </c>
      <c r="B1253" s="111" t="s">
        <v>2336</v>
      </c>
      <c r="C1253" s="111" t="s">
        <v>2337</v>
      </c>
      <c r="D1253" s="112">
        <v>40946.400000000001</v>
      </c>
    </row>
    <row r="1254" spans="1:4" x14ac:dyDescent="0.3">
      <c r="A1254" s="111" t="s">
        <v>312</v>
      </c>
      <c r="B1254" s="111" t="s">
        <v>2338</v>
      </c>
      <c r="C1254" s="111" t="s">
        <v>2339</v>
      </c>
      <c r="D1254" s="112">
        <v>36783.1</v>
      </c>
    </row>
    <row r="1255" spans="1:4" x14ac:dyDescent="0.3">
      <c r="A1255" s="111" t="s">
        <v>312</v>
      </c>
      <c r="B1255" s="111" t="s">
        <v>2340</v>
      </c>
      <c r="C1255" s="111" t="s">
        <v>2341</v>
      </c>
      <c r="D1255" s="112">
        <v>4163.3</v>
      </c>
    </row>
    <row r="1256" spans="1:4" x14ac:dyDescent="0.3">
      <c r="A1256" s="111" t="s">
        <v>309</v>
      </c>
      <c r="B1256" s="111" t="s">
        <v>2342</v>
      </c>
      <c r="C1256" s="111" t="s">
        <v>2343</v>
      </c>
      <c r="D1256" s="112">
        <v>5393.1</v>
      </c>
    </row>
    <row r="1257" spans="1:4" x14ac:dyDescent="0.3">
      <c r="A1257" s="111" t="s">
        <v>312</v>
      </c>
      <c r="B1257" s="111" t="s">
        <v>2344</v>
      </c>
      <c r="C1257" s="111" t="s">
        <v>2343</v>
      </c>
      <c r="D1257" s="112">
        <v>5393.1</v>
      </c>
    </row>
    <row r="1258" spans="1:4" x14ac:dyDescent="0.3">
      <c r="A1258" s="111" t="s">
        <v>309</v>
      </c>
      <c r="B1258" s="111" t="s">
        <v>2345</v>
      </c>
      <c r="C1258" s="111" t="s">
        <v>2346</v>
      </c>
      <c r="D1258" s="112">
        <v>1000.3</v>
      </c>
    </row>
    <row r="1259" spans="1:4" x14ac:dyDescent="0.3">
      <c r="A1259" s="111" t="s">
        <v>312</v>
      </c>
      <c r="B1259" s="111" t="s">
        <v>2347</v>
      </c>
      <c r="C1259" s="111" t="s">
        <v>2346</v>
      </c>
      <c r="D1259" s="112">
        <v>1000.3</v>
      </c>
    </row>
    <row r="1260" spans="1:4" x14ac:dyDescent="0.3">
      <c r="A1260" s="111" t="s">
        <v>303</v>
      </c>
      <c r="B1260" s="111" t="s">
        <v>2348</v>
      </c>
      <c r="C1260" s="111" t="s">
        <v>2349</v>
      </c>
      <c r="D1260" s="112">
        <v>14101.2</v>
      </c>
    </row>
    <row r="1261" spans="1:4" x14ac:dyDescent="0.3">
      <c r="A1261" s="111" t="s">
        <v>306</v>
      </c>
      <c r="B1261" s="111" t="s">
        <v>2350</v>
      </c>
      <c r="C1261" s="111" t="s">
        <v>2351</v>
      </c>
      <c r="D1261" s="112">
        <v>12867.8</v>
      </c>
    </row>
    <row r="1262" spans="1:4" x14ac:dyDescent="0.3">
      <c r="A1262" s="111" t="s">
        <v>309</v>
      </c>
      <c r="B1262" s="111" t="s">
        <v>2352</v>
      </c>
      <c r="C1262" s="111" t="s">
        <v>2353</v>
      </c>
      <c r="D1262" s="112">
        <v>11209.7</v>
      </c>
    </row>
    <row r="1263" spans="1:4" x14ac:dyDescent="0.3">
      <c r="A1263" s="111" t="s">
        <v>312</v>
      </c>
      <c r="B1263" s="111" t="s">
        <v>2354</v>
      </c>
      <c r="C1263" s="111" t="s">
        <v>2353</v>
      </c>
      <c r="D1263" s="112">
        <v>11209.7</v>
      </c>
    </row>
    <row r="1264" spans="1:4" x14ac:dyDescent="0.3">
      <c r="A1264" s="111" t="s">
        <v>309</v>
      </c>
      <c r="B1264" s="111" t="s">
        <v>2355</v>
      </c>
      <c r="C1264" s="111" t="s">
        <v>2356</v>
      </c>
      <c r="D1264" s="112">
        <v>1658.1</v>
      </c>
    </row>
    <row r="1265" spans="1:4" x14ac:dyDescent="0.3">
      <c r="A1265" s="111" t="s">
        <v>312</v>
      </c>
      <c r="B1265" s="111" t="s">
        <v>2357</v>
      </c>
      <c r="C1265" s="111" t="s">
        <v>2356</v>
      </c>
      <c r="D1265" s="112">
        <v>1658.1</v>
      </c>
    </row>
    <row r="1266" spans="1:4" x14ac:dyDescent="0.3">
      <c r="A1266" s="111" t="s">
        <v>306</v>
      </c>
      <c r="B1266" s="111" t="s">
        <v>2358</v>
      </c>
      <c r="C1266" s="111" t="s">
        <v>2359</v>
      </c>
      <c r="D1266" s="112">
        <v>1233.4000000000001</v>
      </c>
    </row>
    <row r="1267" spans="1:4" x14ac:dyDescent="0.3">
      <c r="A1267" s="111" t="s">
        <v>309</v>
      </c>
      <c r="B1267" s="111" t="s">
        <v>2360</v>
      </c>
      <c r="C1267" s="111" t="s">
        <v>2361</v>
      </c>
      <c r="D1267" s="112">
        <v>631.9</v>
      </c>
    </row>
    <row r="1268" spans="1:4" x14ac:dyDescent="0.3">
      <c r="A1268" s="111" t="s">
        <v>312</v>
      </c>
      <c r="B1268" s="111" t="s">
        <v>2362</v>
      </c>
      <c r="C1268" s="111" t="s">
        <v>2361</v>
      </c>
      <c r="D1268" s="112">
        <v>631.9</v>
      </c>
    </row>
    <row r="1269" spans="1:4" x14ac:dyDescent="0.3">
      <c r="A1269" s="111" t="s">
        <v>309</v>
      </c>
      <c r="B1269" s="111" t="s">
        <v>2363</v>
      </c>
      <c r="C1269" s="111" t="s">
        <v>2364</v>
      </c>
      <c r="D1269" s="112">
        <v>601.5</v>
      </c>
    </row>
    <row r="1270" spans="1:4" x14ac:dyDescent="0.3">
      <c r="A1270" s="111" t="s">
        <v>312</v>
      </c>
      <c r="B1270" s="111" t="s">
        <v>2365</v>
      </c>
      <c r="C1270" s="111" t="s">
        <v>2364</v>
      </c>
      <c r="D1270" s="112">
        <v>601.5</v>
      </c>
    </row>
    <row r="1271" spans="1:4" x14ac:dyDescent="0.3">
      <c r="A1271" s="111" t="s">
        <v>303</v>
      </c>
      <c r="B1271" s="111" t="s">
        <v>2366</v>
      </c>
      <c r="C1271" s="111" t="s">
        <v>2367</v>
      </c>
      <c r="D1271" s="112">
        <v>6124</v>
      </c>
    </row>
    <row r="1272" spans="1:4" x14ac:dyDescent="0.3">
      <c r="A1272" s="111" t="s">
        <v>298</v>
      </c>
      <c r="B1272" s="111" t="s">
        <v>2368</v>
      </c>
      <c r="C1272" s="111" t="s">
        <v>2369</v>
      </c>
      <c r="D1272" s="112">
        <v>50288</v>
      </c>
    </row>
    <row r="1273" spans="1:4" x14ac:dyDescent="0.3">
      <c r="A1273" s="111" t="s">
        <v>301</v>
      </c>
      <c r="B1273" s="111" t="s">
        <v>2370</v>
      </c>
      <c r="C1273" s="111" t="s">
        <v>2369</v>
      </c>
      <c r="D1273" s="112">
        <v>50288</v>
      </c>
    </row>
    <row r="1274" spans="1:4" x14ac:dyDescent="0.3">
      <c r="A1274" s="111" t="s">
        <v>306</v>
      </c>
      <c r="B1274" s="111" t="s">
        <v>2371</v>
      </c>
      <c r="C1274" s="111" t="s">
        <v>2372</v>
      </c>
      <c r="D1274" s="112">
        <v>6124</v>
      </c>
    </row>
    <row r="1275" spans="1:4" x14ac:dyDescent="0.3">
      <c r="A1275" s="111" t="s">
        <v>309</v>
      </c>
      <c r="B1275" s="111" t="s">
        <v>2373</v>
      </c>
      <c r="C1275" s="111" t="s">
        <v>2372</v>
      </c>
      <c r="D1275" s="112">
        <v>6124</v>
      </c>
    </row>
    <row r="1276" spans="1:4" x14ac:dyDescent="0.3">
      <c r="A1276" s="111" t="s">
        <v>312</v>
      </c>
      <c r="B1276" s="111" t="s">
        <v>2374</v>
      </c>
      <c r="C1276" s="111" t="s">
        <v>2372</v>
      </c>
      <c r="D1276" s="112">
        <v>6124</v>
      </c>
    </row>
    <row r="1277" spans="1:4" x14ac:dyDescent="0.3">
      <c r="A1277" s="111" t="s">
        <v>303</v>
      </c>
      <c r="B1277" s="111" t="s">
        <v>2375</v>
      </c>
      <c r="C1277" s="111" t="s">
        <v>2376</v>
      </c>
      <c r="D1277" s="112">
        <v>44164</v>
      </c>
    </row>
    <row r="1278" spans="1:4" x14ac:dyDescent="0.3">
      <c r="A1278" s="111" t="s">
        <v>306</v>
      </c>
      <c r="B1278" s="111" t="s">
        <v>2377</v>
      </c>
      <c r="C1278" s="111" t="s">
        <v>2378</v>
      </c>
      <c r="D1278" s="112">
        <v>9833.7000000000007</v>
      </c>
    </row>
    <row r="1279" spans="1:4" x14ac:dyDescent="0.3">
      <c r="A1279" s="111" t="s">
        <v>309</v>
      </c>
      <c r="B1279" s="111" t="s">
        <v>2379</v>
      </c>
      <c r="C1279" s="111" t="s">
        <v>2380</v>
      </c>
      <c r="D1279" s="112">
        <v>628.20000000000005</v>
      </c>
    </row>
    <row r="1280" spans="1:4" x14ac:dyDescent="0.3">
      <c r="A1280" s="111" t="s">
        <v>312</v>
      </c>
      <c r="B1280" s="111" t="s">
        <v>2381</v>
      </c>
      <c r="C1280" s="111" t="s">
        <v>2380</v>
      </c>
      <c r="D1280" s="112">
        <v>628.20000000000005</v>
      </c>
    </row>
    <row r="1281" spans="1:4" x14ac:dyDescent="0.3">
      <c r="A1281" s="111" t="s">
        <v>309</v>
      </c>
      <c r="B1281" s="111" t="s">
        <v>2382</v>
      </c>
      <c r="C1281" s="111" t="s">
        <v>2383</v>
      </c>
      <c r="D1281" s="112">
        <v>1846.4</v>
      </c>
    </row>
    <row r="1282" spans="1:4" x14ac:dyDescent="0.3">
      <c r="A1282" s="111" t="s">
        <v>312</v>
      </c>
      <c r="B1282" s="111" t="s">
        <v>2384</v>
      </c>
      <c r="C1282" s="111" t="s">
        <v>2383</v>
      </c>
      <c r="D1282" s="112">
        <v>1846.4</v>
      </c>
    </row>
    <row r="1283" spans="1:4" x14ac:dyDescent="0.3">
      <c r="A1283" s="111" t="s">
        <v>309</v>
      </c>
      <c r="B1283" s="111" t="s">
        <v>2385</v>
      </c>
      <c r="C1283" s="111" t="s">
        <v>2386</v>
      </c>
      <c r="D1283" s="112">
        <v>7359.2</v>
      </c>
    </row>
    <row r="1284" spans="1:4" x14ac:dyDescent="0.3">
      <c r="A1284" s="111" t="s">
        <v>312</v>
      </c>
      <c r="B1284" s="111" t="s">
        <v>2387</v>
      </c>
      <c r="C1284" s="111" t="s">
        <v>2388</v>
      </c>
      <c r="D1284" s="112">
        <v>526.79999999999995</v>
      </c>
    </row>
    <row r="1285" spans="1:4" x14ac:dyDescent="0.3">
      <c r="A1285" s="111" t="s">
        <v>312</v>
      </c>
      <c r="B1285" s="111" t="s">
        <v>2389</v>
      </c>
      <c r="C1285" s="111" t="s">
        <v>2390</v>
      </c>
      <c r="D1285" s="112">
        <v>6832.4</v>
      </c>
    </row>
    <row r="1286" spans="1:4" x14ac:dyDescent="0.3">
      <c r="A1286" s="111" t="s">
        <v>306</v>
      </c>
      <c r="B1286" s="111" t="s">
        <v>2391</v>
      </c>
      <c r="C1286" s="111" t="s">
        <v>2392</v>
      </c>
      <c r="D1286" s="112">
        <v>17550.5</v>
      </c>
    </row>
    <row r="1287" spans="1:4" x14ac:dyDescent="0.3">
      <c r="A1287" s="111" t="s">
        <v>309</v>
      </c>
      <c r="B1287" s="111" t="s">
        <v>2393</v>
      </c>
      <c r="C1287" s="111" t="s">
        <v>2394</v>
      </c>
      <c r="D1287" s="112">
        <v>1690.6</v>
      </c>
    </row>
    <row r="1288" spans="1:4" x14ac:dyDescent="0.3">
      <c r="A1288" s="111" t="s">
        <v>312</v>
      </c>
      <c r="B1288" s="111" t="s">
        <v>2395</v>
      </c>
      <c r="C1288" s="111" t="s">
        <v>2394</v>
      </c>
      <c r="D1288" s="112">
        <v>1690.6</v>
      </c>
    </row>
    <row r="1289" spans="1:4" x14ac:dyDescent="0.3">
      <c r="A1289" s="111" t="s">
        <v>309</v>
      </c>
      <c r="B1289" s="111" t="s">
        <v>2396</v>
      </c>
      <c r="C1289" s="111" t="s">
        <v>2397</v>
      </c>
      <c r="D1289" s="112">
        <v>14667.9</v>
      </c>
    </row>
    <row r="1290" spans="1:4" x14ac:dyDescent="0.3">
      <c r="A1290" s="111" t="s">
        <v>312</v>
      </c>
      <c r="B1290" s="111" t="s">
        <v>2398</v>
      </c>
      <c r="C1290" s="111" t="s">
        <v>2397</v>
      </c>
      <c r="D1290" s="112">
        <v>14667.9</v>
      </c>
    </row>
    <row r="1291" spans="1:4" x14ac:dyDescent="0.3">
      <c r="A1291" s="111" t="s">
        <v>309</v>
      </c>
      <c r="B1291" s="111" t="s">
        <v>2399</v>
      </c>
      <c r="C1291" s="111" t="s">
        <v>2400</v>
      </c>
      <c r="D1291" s="112">
        <v>1192</v>
      </c>
    </row>
    <row r="1292" spans="1:4" x14ac:dyDescent="0.3">
      <c r="A1292" s="111" t="s">
        <v>312</v>
      </c>
      <c r="B1292" s="111" t="s">
        <v>2401</v>
      </c>
      <c r="C1292" s="111" t="s">
        <v>2400</v>
      </c>
      <c r="D1292" s="112">
        <v>1192</v>
      </c>
    </row>
    <row r="1293" spans="1:4" x14ac:dyDescent="0.3">
      <c r="A1293" s="111" t="s">
        <v>306</v>
      </c>
      <c r="B1293" s="111" t="s">
        <v>2402</v>
      </c>
      <c r="C1293" s="111" t="s">
        <v>2403</v>
      </c>
      <c r="D1293" s="112">
        <v>16779.8</v>
      </c>
    </row>
    <row r="1294" spans="1:4" x14ac:dyDescent="0.3">
      <c r="A1294" s="111" t="s">
        <v>309</v>
      </c>
      <c r="B1294" s="111" t="s">
        <v>2404</v>
      </c>
      <c r="C1294" s="111" t="s">
        <v>2403</v>
      </c>
      <c r="D1294" s="112">
        <v>16779.8</v>
      </c>
    </row>
    <row r="1295" spans="1:4" x14ac:dyDescent="0.3">
      <c r="A1295" s="111" t="s">
        <v>312</v>
      </c>
      <c r="B1295" s="111" t="s">
        <v>2405</v>
      </c>
      <c r="C1295" s="111" t="s">
        <v>2403</v>
      </c>
      <c r="D1295" s="112">
        <v>16779.8</v>
      </c>
    </row>
    <row r="1296" spans="1:4" x14ac:dyDescent="0.3">
      <c r="A1296" s="111" t="s">
        <v>298</v>
      </c>
      <c r="B1296" s="111" t="s">
        <v>2406</v>
      </c>
      <c r="C1296" s="111" t="s">
        <v>2407</v>
      </c>
      <c r="D1296" s="112">
        <v>88713.4</v>
      </c>
    </row>
    <row r="1297" spans="1:4" x14ac:dyDescent="0.3">
      <c r="A1297" s="111" t="s">
        <v>301</v>
      </c>
      <c r="B1297" s="111" t="s">
        <v>2408</v>
      </c>
      <c r="C1297" s="111" t="s">
        <v>2407</v>
      </c>
      <c r="D1297" s="112">
        <v>88713.4</v>
      </c>
    </row>
    <row r="1298" spans="1:4" x14ac:dyDescent="0.3">
      <c r="A1298" s="111" t="s">
        <v>303</v>
      </c>
      <c r="B1298" s="111" t="s">
        <v>2409</v>
      </c>
      <c r="C1298" s="111" t="s">
        <v>2407</v>
      </c>
      <c r="D1298" s="112">
        <v>88713.4</v>
      </c>
    </row>
    <row r="1299" spans="1:4" x14ac:dyDescent="0.3">
      <c r="A1299" s="111" t="s">
        <v>306</v>
      </c>
      <c r="B1299" s="111" t="s">
        <v>2410</v>
      </c>
      <c r="C1299" s="111" t="s">
        <v>2411</v>
      </c>
      <c r="D1299" s="112">
        <v>10583.5</v>
      </c>
    </row>
    <row r="1300" spans="1:4" x14ac:dyDescent="0.3">
      <c r="A1300" s="111" t="s">
        <v>309</v>
      </c>
      <c r="B1300" s="111" t="s">
        <v>2412</v>
      </c>
      <c r="C1300" s="111" t="s">
        <v>2411</v>
      </c>
      <c r="D1300" s="112">
        <v>10583.5</v>
      </c>
    </row>
    <row r="1301" spans="1:4" x14ac:dyDescent="0.3">
      <c r="A1301" s="111" t="s">
        <v>312</v>
      </c>
      <c r="B1301" s="111" t="s">
        <v>2413</v>
      </c>
      <c r="C1301" s="111" t="s">
        <v>2411</v>
      </c>
      <c r="D1301" s="112">
        <v>10583.5</v>
      </c>
    </row>
    <row r="1302" spans="1:4" x14ac:dyDescent="0.3">
      <c r="A1302" s="111" t="s">
        <v>306</v>
      </c>
      <c r="B1302" s="111" t="s">
        <v>2414</v>
      </c>
      <c r="C1302" s="111" t="s">
        <v>2415</v>
      </c>
      <c r="D1302" s="112">
        <v>58377.5</v>
      </c>
    </row>
    <row r="1303" spans="1:4" x14ac:dyDescent="0.3">
      <c r="A1303" s="111" t="s">
        <v>309</v>
      </c>
      <c r="B1303" s="111" t="s">
        <v>2416</v>
      </c>
      <c r="C1303" s="111" t="s">
        <v>2415</v>
      </c>
      <c r="D1303" s="112">
        <v>58377.5</v>
      </c>
    </row>
    <row r="1304" spans="1:4" x14ac:dyDescent="0.3">
      <c r="A1304" s="111" t="s">
        <v>312</v>
      </c>
      <c r="B1304" s="111" t="s">
        <v>2417</v>
      </c>
      <c r="C1304" s="111" t="s">
        <v>2418</v>
      </c>
      <c r="D1304" s="112">
        <v>31776.799999999999</v>
      </c>
    </row>
    <row r="1305" spans="1:4" x14ac:dyDescent="0.3">
      <c r="A1305" s="111" t="s">
        <v>312</v>
      </c>
      <c r="B1305" s="111" t="s">
        <v>2419</v>
      </c>
      <c r="C1305" s="111" t="s">
        <v>2420</v>
      </c>
      <c r="D1305" s="112">
        <v>26600.7</v>
      </c>
    </row>
    <row r="1306" spans="1:4" x14ac:dyDescent="0.3">
      <c r="A1306" s="111" t="s">
        <v>306</v>
      </c>
      <c r="B1306" s="111" t="s">
        <v>2421</v>
      </c>
      <c r="C1306" s="111" t="s">
        <v>2422</v>
      </c>
      <c r="D1306" s="112">
        <v>19752.400000000001</v>
      </c>
    </row>
    <row r="1307" spans="1:4" x14ac:dyDescent="0.3">
      <c r="A1307" s="111" t="s">
        <v>309</v>
      </c>
      <c r="B1307" s="111" t="s">
        <v>2423</v>
      </c>
      <c r="C1307" s="111" t="s">
        <v>2424</v>
      </c>
      <c r="D1307" s="112">
        <v>13702.1</v>
      </c>
    </row>
    <row r="1308" spans="1:4" x14ac:dyDescent="0.3">
      <c r="A1308" s="111" t="s">
        <v>312</v>
      </c>
      <c r="B1308" s="111" t="s">
        <v>2425</v>
      </c>
      <c r="C1308" s="111" t="s">
        <v>2424</v>
      </c>
      <c r="D1308" s="112">
        <v>13702.1</v>
      </c>
    </row>
    <row r="1309" spans="1:4" x14ac:dyDescent="0.3">
      <c r="A1309" s="111" t="s">
        <v>309</v>
      </c>
      <c r="B1309" s="111" t="s">
        <v>2426</v>
      </c>
      <c r="C1309" s="111" t="s">
        <v>2427</v>
      </c>
      <c r="D1309" s="112">
        <v>6050.4</v>
      </c>
    </row>
    <row r="1310" spans="1:4" x14ac:dyDescent="0.3">
      <c r="A1310" s="111" t="s">
        <v>312</v>
      </c>
      <c r="B1310" s="111" t="s">
        <v>2428</v>
      </c>
      <c r="C1310" s="111" t="s">
        <v>2429</v>
      </c>
      <c r="D1310" s="112">
        <v>5442.5</v>
      </c>
    </row>
    <row r="1311" spans="1:4" x14ac:dyDescent="0.3">
      <c r="A1311" s="111" t="s">
        <v>312</v>
      </c>
      <c r="B1311" s="111" t="s">
        <v>2430</v>
      </c>
      <c r="C1311" s="111" t="s">
        <v>2431</v>
      </c>
      <c r="D1311" s="112">
        <v>607.9</v>
      </c>
    </row>
    <row r="1312" spans="1:4" x14ac:dyDescent="0.3">
      <c r="A1312" s="111" t="s">
        <v>303</v>
      </c>
      <c r="B1312" s="111" t="s">
        <v>2432</v>
      </c>
      <c r="C1312" s="111" t="s">
        <v>2433</v>
      </c>
      <c r="D1312" s="112">
        <v>46864.4</v>
      </c>
    </row>
    <row r="1313" spans="1:4" x14ac:dyDescent="0.3">
      <c r="A1313" s="111" t="s">
        <v>298</v>
      </c>
      <c r="B1313" s="111" t="s">
        <v>2434</v>
      </c>
      <c r="C1313" s="111" t="s">
        <v>2435</v>
      </c>
      <c r="D1313" s="112">
        <v>424047.7</v>
      </c>
    </row>
    <row r="1314" spans="1:4" x14ac:dyDescent="0.3">
      <c r="A1314" s="111" t="s">
        <v>301</v>
      </c>
      <c r="B1314" s="111" t="s">
        <v>2436</v>
      </c>
      <c r="C1314" s="111" t="s">
        <v>2437</v>
      </c>
      <c r="D1314" s="112">
        <v>231292.6</v>
      </c>
    </row>
    <row r="1315" spans="1:4" x14ac:dyDescent="0.3">
      <c r="A1315" s="111" t="s">
        <v>306</v>
      </c>
      <c r="B1315" s="111" t="s">
        <v>2438</v>
      </c>
      <c r="C1315" s="111" t="s">
        <v>2439</v>
      </c>
      <c r="D1315" s="112">
        <v>27153.8</v>
      </c>
    </row>
    <row r="1316" spans="1:4" x14ac:dyDescent="0.3">
      <c r="A1316" s="111" t="s">
        <v>309</v>
      </c>
      <c r="B1316" s="111" t="s">
        <v>2440</v>
      </c>
      <c r="C1316" s="111" t="s">
        <v>2439</v>
      </c>
      <c r="D1316" s="112">
        <v>27153.8</v>
      </c>
    </row>
    <row r="1317" spans="1:4" x14ac:dyDescent="0.3">
      <c r="A1317" s="111" t="s">
        <v>312</v>
      </c>
      <c r="B1317" s="111" t="s">
        <v>2441</v>
      </c>
      <c r="C1317" s="111" t="s">
        <v>2439</v>
      </c>
      <c r="D1317" s="112">
        <v>27153.8</v>
      </c>
    </row>
    <row r="1318" spans="1:4" x14ac:dyDescent="0.3">
      <c r="A1318" s="111" t="s">
        <v>306</v>
      </c>
      <c r="B1318" s="111" t="s">
        <v>2442</v>
      </c>
      <c r="C1318" s="111" t="s">
        <v>2443</v>
      </c>
      <c r="D1318" s="112">
        <v>19710.599999999999</v>
      </c>
    </row>
    <row r="1319" spans="1:4" x14ac:dyDescent="0.3">
      <c r="A1319" s="111" t="s">
        <v>309</v>
      </c>
      <c r="B1319" s="111" t="s">
        <v>2444</v>
      </c>
      <c r="C1319" s="111" t="s">
        <v>2443</v>
      </c>
      <c r="D1319" s="112">
        <v>19710.599999999999</v>
      </c>
    </row>
    <row r="1320" spans="1:4" x14ac:dyDescent="0.3">
      <c r="A1320" s="111" t="s">
        <v>312</v>
      </c>
      <c r="B1320" s="111" t="s">
        <v>2445</v>
      </c>
      <c r="C1320" s="111" t="s">
        <v>2443</v>
      </c>
      <c r="D1320" s="112">
        <v>19710.599999999999</v>
      </c>
    </row>
    <row r="1321" spans="1:4" x14ac:dyDescent="0.3">
      <c r="A1321" s="111" t="s">
        <v>303</v>
      </c>
      <c r="B1321" s="111" t="s">
        <v>2446</v>
      </c>
      <c r="C1321" s="111" t="s">
        <v>2447</v>
      </c>
      <c r="D1321" s="112">
        <v>65362.3</v>
      </c>
    </row>
    <row r="1322" spans="1:4" x14ac:dyDescent="0.3">
      <c r="A1322" s="111" t="s">
        <v>306</v>
      </c>
      <c r="B1322" s="111" t="s">
        <v>2448</v>
      </c>
      <c r="C1322" s="111" t="s">
        <v>2449</v>
      </c>
      <c r="D1322" s="112">
        <v>26679.8</v>
      </c>
    </row>
    <row r="1323" spans="1:4" x14ac:dyDescent="0.3">
      <c r="A1323" s="111" t="s">
        <v>309</v>
      </c>
      <c r="B1323" s="111" t="s">
        <v>2450</v>
      </c>
      <c r="C1323" s="111" t="s">
        <v>2449</v>
      </c>
      <c r="D1323" s="112">
        <v>26679.8</v>
      </c>
    </row>
    <row r="1324" spans="1:4" x14ac:dyDescent="0.3">
      <c r="A1324" s="111" t="s">
        <v>312</v>
      </c>
      <c r="B1324" s="111" t="s">
        <v>2451</v>
      </c>
      <c r="C1324" s="111" t="s">
        <v>2449</v>
      </c>
      <c r="D1324" s="112">
        <v>26679.8</v>
      </c>
    </row>
    <row r="1325" spans="1:4" x14ac:dyDescent="0.3">
      <c r="A1325" s="111" t="s">
        <v>306</v>
      </c>
      <c r="B1325" s="111" t="s">
        <v>2452</v>
      </c>
      <c r="C1325" s="111" t="s">
        <v>2453</v>
      </c>
      <c r="D1325" s="112">
        <v>38682.5</v>
      </c>
    </row>
    <row r="1326" spans="1:4" x14ac:dyDescent="0.3">
      <c r="A1326" s="111" t="s">
        <v>309</v>
      </c>
      <c r="B1326" s="111" t="s">
        <v>2454</v>
      </c>
      <c r="C1326" s="111" t="s">
        <v>2455</v>
      </c>
      <c r="D1326" s="112">
        <v>3176.8</v>
      </c>
    </row>
    <row r="1327" spans="1:4" x14ac:dyDescent="0.3">
      <c r="A1327" s="111" t="s">
        <v>312</v>
      </c>
      <c r="B1327" s="111" t="s">
        <v>2456</v>
      </c>
      <c r="C1327" s="111" t="s">
        <v>2455</v>
      </c>
      <c r="D1327" s="112">
        <v>3176.8</v>
      </c>
    </row>
    <row r="1328" spans="1:4" x14ac:dyDescent="0.3">
      <c r="A1328" s="111" t="s">
        <v>309</v>
      </c>
      <c r="B1328" s="111" t="s">
        <v>2457</v>
      </c>
      <c r="C1328" s="111" t="s">
        <v>2458</v>
      </c>
      <c r="D1328" s="112">
        <v>35505.699999999997</v>
      </c>
    </row>
    <row r="1329" spans="1:4" x14ac:dyDescent="0.3">
      <c r="A1329" s="111" t="s">
        <v>312</v>
      </c>
      <c r="B1329" s="111" t="s">
        <v>2459</v>
      </c>
      <c r="C1329" s="111" t="s">
        <v>2458</v>
      </c>
      <c r="D1329" s="112">
        <v>35505.699999999997</v>
      </c>
    </row>
    <row r="1330" spans="1:4" x14ac:dyDescent="0.3">
      <c r="A1330" s="111" t="s">
        <v>303</v>
      </c>
      <c r="B1330" s="111" t="s">
        <v>2460</v>
      </c>
      <c r="C1330" s="111" t="s">
        <v>2461</v>
      </c>
      <c r="D1330" s="112">
        <v>66364.3</v>
      </c>
    </row>
    <row r="1331" spans="1:4" x14ac:dyDescent="0.3">
      <c r="A1331" s="111" t="s">
        <v>306</v>
      </c>
      <c r="B1331" s="111" t="s">
        <v>2462</v>
      </c>
      <c r="C1331" s="111" t="s">
        <v>2463</v>
      </c>
      <c r="D1331" s="112">
        <v>57382.9</v>
      </c>
    </row>
    <row r="1332" spans="1:4" x14ac:dyDescent="0.3">
      <c r="A1332" s="111" t="s">
        <v>309</v>
      </c>
      <c r="B1332" s="111" t="s">
        <v>2464</v>
      </c>
      <c r="C1332" s="111" t="s">
        <v>2465</v>
      </c>
      <c r="D1332" s="112">
        <v>6351.4</v>
      </c>
    </row>
    <row r="1333" spans="1:4" x14ac:dyDescent="0.3">
      <c r="A1333" s="111" t="s">
        <v>312</v>
      </c>
      <c r="B1333" s="111" t="s">
        <v>2466</v>
      </c>
      <c r="C1333" s="111" t="s">
        <v>2465</v>
      </c>
      <c r="D1333" s="112">
        <v>6351.4</v>
      </c>
    </row>
    <row r="1334" spans="1:4" x14ac:dyDescent="0.3">
      <c r="A1334" s="111" t="s">
        <v>309</v>
      </c>
      <c r="B1334" s="111" t="s">
        <v>2467</v>
      </c>
      <c r="C1334" s="111" t="s">
        <v>2468</v>
      </c>
      <c r="D1334" s="112">
        <v>51031.4</v>
      </c>
    </row>
    <row r="1335" spans="1:4" x14ac:dyDescent="0.3">
      <c r="A1335" s="111" t="s">
        <v>312</v>
      </c>
      <c r="B1335" s="111" t="s">
        <v>2469</v>
      </c>
      <c r="C1335" s="111" t="s">
        <v>2470</v>
      </c>
      <c r="D1335" s="112">
        <v>907.4</v>
      </c>
    </row>
    <row r="1336" spans="1:4" x14ac:dyDescent="0.3">
      <c r="A1336" s="111" t="s">
        <v>312</v>
      </c>
      <c r="B1336" s="111" t="s">
        <v>2471</v>
      </c>
      <c r="C1336" s="111" t="s">
        <v>2472</v>
      </c>
      <c r="D1336" s="112">
        <v>50124</v>
      </c>
    </row>
    <row r="1337" spans="1:4" x14ac:dyDescent="0.3">
      <c r="A1337" s="111" t="s">
        <v>306</v>
      </c>
      <c r="B1337" s="111" t="s">
        <v>2473</v>
      </c>
      <c r="C1337" s="111" t="s">
        <v>2474</v>
      </c>
      <c r="D1337" s="112">
        <v>8981.5</v>
      </c>
    </row>
    <row r="1338" spans="1:4" x14ac:dyDescent="0.3">
      <c r="A1338" s="111" t="s">
        <v>309</v>
      </c>
      <c r="B1338" s="111" t="s">
        <v>2475</v>
      </c>
      <c r="C1338" s="111" t="s">
        <v>2474</v>
      </c>
      <c r="D1338" s="112">
        <v>8981.5</v>
      </c>
    </row>
    <row r="1339" spans="1:4" x14ac:dyDescent="0.3">
      <c r="A1339" s="111" t="s">
        <v>312</v>
      </c>
      <c r="B1339" s="111" t="s">
        <v>2476</v>
      </c>
      <c r="C1339" s="111" t="s">
        <v>2477</v>
      </c>
      <c r="D1339" s="112">
        <v>1530.9</v>
      </c>
    </row>
    <row r="1340" spans="1:4" x14ac:dyDescent="0.3">
      <c r="A1340" s="111" t="s">
        <v>312</v>
      </c>
      <c r="B1340" s="111" t="s">
        <v>2478</v>
      </c>
      <c r="C1340" s="111" t="s">
        <v>2479</v>
      </c>
      <c r="D1340" s="112">
        <v>7450.6</v>
      </c>
    </row>
    <row r="1341" spans="1:4" x14ac:dyDescent="0.3">
      <c r="A1341" s="111" t="s">
        <v>303</v>
      </c>
      <c r="B1341" s="111" t="s">
        <v>2480</v>
      </c>
      <c r="C1341" s="111" t="s">
        <v>2481</v>
      </c>
      <c r="D1341" s="112">
        <v>12196.1</v>
      </c>
    </row>
    <row r="1342" spans="1:4" x14ac:dyDescent="0.3">
      <c r="A1342" s="111" t="s">
        <v>306</v>
      </c>
      <c r="B1342" s="111" t="s">
        <v>2482</v>
      </c>
      <c r="C1342" s="111" t="s">
        <v>2483</v>
      </c>
      <c r="D1342" s="112">
        <v>11924.1</v>
      </c>
    </row>
    <row r="1343" spans="1:4" x14ac:dyDescent="0.3">
      <c r="A1343" s="111" t="s">
        <v>309</v>
      </c>
      <c r="B1343" s="111" t="s">
        <v>2484</v>
      </c>
      <c r="C1343" s="111" t="s">
        <v>2485</v>
      </c>
      <c r="D1343" s="112">
        <v>2787.9</v>
      </c>
    </row>
    <row r="1344" spans="1:4" x14ac:dyDescent="0.3">
      <c r="A1344" s="111" t="s">
        <v>312</v>
      </c>
      <c r="B1344" s="111" t="s">
        <v>2486</v>
      </c>
      <c r="C1344" s="111" t="s">
        <v>2485</v>
      </c>
      <c r="D1344" s="112">
        <v>2787.9</v>
      </c>
    </row>
    <row r="1345" spans="1:4" x14ac:dyDescent="0.3">
      <c r="A1345" s="111" t="s">
        <v>309</v>
      </c>
      <c r="B1345" s="111" t="s">
        <v>2487</v>
      </c>
      <c r="C1345" s="111" t="s">
        <v>2488</v>
      </c>
      <c r="D1345" s="112">
        <v>9136.2000000000007</v>
      </c>
    </row>
    <row r="1346" spans="1:4" x14ac:dyDescent="0.3">
      <c r="A1346" s="111" t="s">
        <v>312</v>
      </c>
      <c r="B1346" s="111" t="s">
        <v>2489</v>
      </c>
      <c r="C1346" s="111" t="s">
        <v>2488</v>
      </c>
      <c r="D1346" s="112">
        <v>9136.2000000000007</v>
      </c>
    </row>
    <row r="1347" spans="1:4" x14ac:dyDescent="0.3">
      <c r="A1347" s="111" t="s">
        <v>306</v>
      </c>
      <c r="B1347" s="111" t="s">
        <v>2490</v>
      </c>
      <c r="C1347" s="111" t="s">
        <v>2491</v>
      </c>
      <c r="D1347" s="112">
        <v>272</v>
      </c>
    </row>
    <row r="1348" spans="1:4" x14ac:dyDescent="0.3">
      <c r="A1348" s="111" t="s">
        <v>309</v>
      </c>
      <c r="B1348" s="111" t="s">
        <v>2492</v>
      </c>
      <c r="C1348" s="111" t="s">
        <v>2491</v>
      </c>
      <c r="D1348" s="112">
        <v>272</v>
      </c>
    </row>
    <row r="1349" spans="1:4" x14ac:dyDescent="0.3">
      <c r="A1349" s="111" t="s">
        <v>312</v>
      </c>
      <c r="B1349" s="111" t="s">
        <v>2493</v>
      </c>
      <c r="C1349" s="111" t="s">
        <v>2491</v>
      </c>
      <c r="D1349" s="112">
        <v>272</v>
      </c>
    </row>
    <row r="1350" spans="1:4" x14ac:dyDescent="0.3">
      <c r="A1350" s="111" t="s">
        <v>303</v>
      </c>
      <c r="B1350" s="111" t="s">
        <v>2494</v>
      </c>
      <c r="C1350" s="111" t="s">
        <v>2495</v>
      </c>
      <c r="D1350" s="112">
        <v>25119.599999999999</v>
      </c>
    </row>
    <row r="1351" spans="1:4" x14ac:dyDescent="0.3">
      <c r="A1351" s="111" t="s">
        <v>306</v>
      </c>
      <c r="B1351" s="111" t="s">
        <v>2496</v>
      </c>
      <c r="C1351" s="111" t="s">
        <v>2497</v>
      </c>
      <c r="D1351" s="112">
        <v>22940.1</v>
      </c>
    </row>
    <row r="1352" spans="1:4" x14ac:dyDescent="0.3">
      <c r="A1352" s="111" t="s">
        <v>309</v>
      </c>
      <c r="B1352" s="111" t="s">
        <v>2498</v>
      </c>
      <c r="C1352" s="111" t="s">
        <v>2499</v>
      </c>
      <c r="D1352" s="112">
        <v>15173.8</v>
      </c>
    </row>
    <row r="1353" spans="1:4" x14ac:dyDescent="0.3">
      <c r="A1353" s="111" t="s">
        <v>312</v>
      </c>
      <c r="B1353" s="111" t="s">
        <v>2500</v>
      </c>
      <c r="C1353" s="111" t="s">
        <v>2499</v>
      </c>
      <c r="D1353" s="112">
        <v>15173.8</v>
      </c>
    </row>
    <row r="1354" spans="1:4" x14ac:dyDescent="0.3">
      <c r="A1354" s="111" t="s">
        <v>309</v>
      </c>
      <c r="B1354" s="111" t="s">
        <v>2501</v>
      </c>
      <c r="C1354" s="111" t="s">
        <v>2502</v>
      </c>
      <c r="D1354" s="112">
        <v>7766.2</v>
      </c>
    </row>
    <row r="1355" spans="1:4" x14ac:dyDescent="0.3">
      <c r="A1355" s="111" t="s">
        <v>312</v>
      </c>
      <c r="B1355" s="111" t="s">
        <v>2503</v>
      </c>
      <c r="C1355" s="111" t="s">
        <v>2502</v>
      </c>
      <c r="D1355" s="112">
        <v>7766.2</v>
      </c>
    </row>
    <row r="1356" spans="1:4" x14ac:dyDescent="0.3">
      <c r="A1356" s="111" t="s">
        <v>306</v>
      </c>
      <c r="B1356" s="111" t="s">
        <v>2504</v>
      </c>
      <c r="C1356" s="111" t="s">
        <v>2505</v>
      </c>
      <c r="D1356" s="112">
        <v>2179.5</v>
      </c>
    </row>
    <row r="1357" spans="1:4" x14ac:dyDescent="0.3">
      <c r="A1357" s="111" t="s">
        <v>309</v>
      </c>
      <c r="B1357" s="111" t="s">
        <v>2506</v>
      </c>
      <c r="C1357" s="111" t="s">
        <v>2505</v>
      </c>
      <c r="D1357" s="112">
        <v>2179.5</v>
      </c>
    </row>
    <row r="1358" spans="1:4" x14ac:dyDescent="0.3">
      <c r="A1358" s="111" t="s">
        <v>312</v>
      </c>
      <c r="B1358" s="111" t="s">
        <v>2507</v>
      </c>
      <c r="C1358" s="111" t="s">
        <v>2505</v>
      </c>
      <c r="D1358" s="112">
        <v>2179.5</v>
      </c>
    </row>
    <row r="1359" spans="1:4" x14ac:dyDescent="0.3">
      <c r="A1359" s="111" t="s">
        <v>303</v>
      </c>
      <c r="B1359" s="111" t="s">
        <v>2508</v>
      </c>
      <c r="C1359" s="111" t="s">
        <v>2509</v>
      </c>
      <c r="D1359" s="112">
        <v>11963.7</v>
      </c>
    </row>
    <row r="1360" spans="1:4" x14ac:dyDescent="0.3">
      <c r="A1360" s="111" t="s">
        <v>306</v>
      </c>
      <c r="B1360" s="111" t="s">
        <v>2510</v>
      </c>
      <c r="C1360" s="111" t="s">
        <v>2511</v>
      </c>
      <c r="D1360" s="112">
        <v>3417.8</v>
      </c>
    </row>
    <row r="1361" spans="1:4" x14ac:dyDescent="0.3">
      <c r="A1361" s="111" t="s">
        <v>309</v>
      </c>
      <c r="B1361" s="111" t="s">
        <v>2512</v>
      </c>
      <c r="C1361" s="111" t="s">
        <v>2511</v>
      </c>
      <c r="D1361" s="112">
        <v>3417.8</v>
      </c>
    </row>
    <row r="1362" spans="1:4" x14ac:dyDescent="0.3">
      <c r="A1362" s="111" t="s">
        <v>312</v>
      </c>
      <c r="B1362" s="111" t="s">
        <v>2513</v>
      </c>
      <c r="C1362" s="111" t="s">
        <v>2511</v>
      </c>
      <c r="D1362" s="112">
        <v>3417.8</v>
      </c>
    </row>
    <row r="1363" spans="1:4" x14ac:dyDescent="0.3">
      <c r="A1363" s="111" t="s">
        <v>306</v>
      </c>
      <c r="B1363" s="111" t="s">
        <v>2514</v>
      </c>
      <c r="C1363" s="111" t="s">
        <v>2515</v>
      </c>
      <c r="D1363" s="112">
        <v>1315.2</v>
      </c>
    </row>
    <row r="1364" spans="1:4" x14ac:dyDescent="0.3">
      <c r="A1364" s="111" t="s">
        <v>309</v>
      </c>
      <c r="B1364" s="111" t="s">
        <v>2516</v>
      </c>
      <c r="C1364" s="111" t="s">
        <v>2515</v>
      </c>
      <c r="D1364" s="112">
        <v>1315.2</v>
      </c>
    </row>
    <row r="1365" spans="1:4" x14ac:dyDescent="0.3">
      <c r="A1365" s="111" t="s">
        <v>312</v>
      </c>
      <c r="B1365" s="111" t="s">
        <v>2517</v>
      </c>
      <c r="C1365" s="111" t="s">
        <v>2515</v>
      </c>
      <c r="D1365" s="112">
        <v>1315.2</v>
      </c>
    </row>
    <row r="1366" spans="1:4" x14ac:dyDescent="0.3">
      <c r="A1366" s="111" t="s">
        <v>306</v>
      </c>
      <c r="B1366" s="111" t="s">
        <v>2518</v>
      </c>
      <c r="C1366" s="111" t="s">
        <v>2519</v>
      </c>
      <c r="D1366" s="112">
        <v>659.2</v>
      </c>
    </row>
    <row r="1367" spans="1:4" x14ac:dyDescent="0.3">
      <c r="A1367" s="111" t="s">
        <v>309</v>
      </c>
      <c r="B1367" s="111" t="s">
        <v>2520</v>
      </c>
      <c r="C1367" s="111" t="s">
        <v>2519</v>
      </c>
      <c r="D1367" s="112">
        <v>659.2</v>
      </c>
    </row>
    <row r="1368" spans="1:4" x14ac:dyDescent="0.3">
      <c r="A1368" s="111" t="s">
        <v>312</v>
      </c>
      <c r="B1368" s="111" t="s">
        <v>2521</v>
      </c>
      <c r="C1368" s="111" t="s">
        <v>2519</v>
      </c>
      <c r="D1368" s="112">
        <v>659.2</v>
      </c>
    </row>
    <row r="1369" spans="1:4" x14ac:dyDescent="0.3">
      <c r="A1369" s="111" t="s">
        <v>306</v>
      </c>
      <c r="B1369" s="111" t="s">
        <v>2522</v>
      </c>
      <c r="C1369" s="111" t="s">
        <v>2523</v>
      </c>
      <c r="D1369" s="112">
        <v>6571.6</v>
      </c>
    </row>
    <row r="1370" spans="1:4" x14ac:dyDescent="0.3">
      <c r="A1370" s="111" t="s">
        <v>309</v>
      </c>
      <c r="B1370" s="111" t="s">
        <v>2524</v>
      </c>
      <c r="C1370" s="111" t="s">
        <v>2523</v>
      </c>
      <c r="D1370" s="112">
        <v>6571.6</v>
      </c>
    </row>
    <row r="1371" spans="1:4" x14ac:dyDescent="0.3">
      <c r="A1371" s="111" t="s">
        <v>312</v>
      </c>
      <c r="B1371" s="111" t="s">
        <v>2525</v>
      </c>
      <c r="C1371" s="111" t="s">
        <v>2526</v>
      </c>
      <c r="D1371" s="112">
        <v>1028.5999999999999</v>
      </c>
    </row>
    <row r="1372" spans="1:4" x14ac:dyDescent="0.3">
      <c r="A1372" s="111" t="s">
        <v>312</v>
      </c>
      <c r="B1372" s="111" t="s">
        <v>2527</v>
      </c>
      <c r="C1372" s="111" t="s">
        <v>2528</v>
      </c>
      <c r="D1372" s="112">
        <v>5543</v>
      </c>
    </row>
    <row r="1373" spans="1:4" x14ac:dyDescent="0.3">
      <c r="A1373" s="111" t="s">
        <v>303</v>
      </c>
      <c r="B1373" s="111" t="s">
        <v>2529</v>
      </c>
      <c r="C1373" s="111" t="s">
        <v>2530</v>
      </c>
      <c r="D1373" s="112">
        <v>3422.2</v>
      </c>
    </row>
    <row r="1374" spans="1:4" x14ac:dyDescent="0.3">
      <c r="A1374" s="111" t="s">
        <v>306</v>
      </c>
      <c r="B1374" s="111" t="s">
        <v>2531</v>
      </c>
      <c r="C1374" s="111" t="s">
        <v>2530</v>
      </c>
      <c r="D1374" s="112">
        <v>3422.2</v>
      </c>
    </row>
    <row r="1375" spans="1:4" x14ac:dyDescent="0.3">
      <c r="A1375" s="111" t="s">
        <v>309</v>
      </c>
      <c r="B1375" s="111" t="s">
        <v>2532</v>
      </c>
      <c r="C1375" s="111" t="s">
        <v>2530</v>
      </c>
      <c r="D1375" s="112">
        <v>3422.2</v>
      </c>
    </row>
    <row r="1376" spans="1:4" x14ac:dyDescent="0.3">
      <c r="A1376" s="111" t="s">
        <v>312</v>
      </c>
      <c r="B1376" s="111" t="s">
        <v>2533</v>
      </c>
      <c r="C1376" s="111" t="s">
        <v>2530</v>
      </c>
      <c r="D1376" s="112">
        <v>3422.2</v>
      </c>
    </row>
    <row r="1377" spans="1:4" x14ac:dyDescent="0.3">
      <c r="A1377" s="111" t="s">
        <v>301</v>
      </c>
      <c r="B1377" s="111" t="s">
        <v>2534</v>
      </c>
      <c r="C1377" s="111" t="s">
        <v>2535</v>
      </c>
      <c r="D1377" s="112">
        <v>192755.1</v>
      </c>
    </row>
    <row r="1378" spans="1:4" x14ac:dyDescent="0.3">
      <c r="A1378" s="111" t="s">
        <v>303</v>
      </c>
      <c r="B1378" s="111" t="s">
        <v>2536</v>
      </c>
      <c r="C1378" s="111" t="s">
        <v>2537</v>
      </c>
      <c r="D1378" s="112">
        <v>48869.5</v>
      </c>
    </row>
    <row r="1379" spans="1:4" x14ac:dyDescent="0.3">
      <c r="A1379" s="111" t="s">
        <v>306</v>
      </c>
      <c r="B1379" s="111" t="s">
        <v>2538</v>
      </c>
      <c r="C1379" s="111" t="s">
        <v>2539</v>
      </c>
      <c r="D1379" s="112">
        <v>13680.8</v>
      </c>
    </row>
    <row r="1380" spans="1:4" x14ac:dyDescent="0.3">
      <c r="A1380" s="111" t="s">
        <v>309</v>
      </c>
      <c r="B1380" s="111" t="s">
        <v>2540</v>
      </c>
      <c r="C1380" s="111" t="s">
        <v>2541</v>
      </c>
      <c r="D1380" s="112">
        <v>10761.3</v>
      </c>
    </row>
    <row r="1381" spans="1:4" x14ac:dyDescent="0.3">
      <c r="A1381" s="111" t="s">
        <v>312</v>
      </c>
      <c r="B1381" s="111" t="s">
        <v>2542</v>
      </c>
      <c r="C1381" s="111" t="s">
        <v>2543</v>
      </c>
      <c r="D1381" s="112">
        <v>4671.6000000000004</v>
      </c>
    </row>
    <row r="1382" spans="1:4" x14ac:dyDescent="0.3">
      <c r="A1382" s="111" t="s">
        <v>312</v>
      </c>
      <c r="B1382" s="111" t="s">
        <v>2544</v>
      </c>
      <c r="C1382" s="111" t="s">
        <v>2545</v>
      </c>
      <c r="D1382" s="112">
        <v>6089.7</v>
      </c>
    </row>
    <row r="1383" spans="1:4" x14ac:dyDescent="0.3">
      <c r="A1383" s="111" t="s">
        <v>309</v>
      </c>
      <c r="B1383" s="111" t="s">
        <v>2546</v>
      </c>
      <c r="C1383" s="111" t="s">
        <v>2547</v>
      </c>
      <c r="D1383" s="112">
        <v>2919.5</v>
      </c>
    </row>
    <row r="1384" spans="1:4" x14ac:dyDescent="0.3">
      <c r="A1384" s="111" t="s">
        <v>312</v>
      </c>
      <c r="B1384" s="111" t="s">
        <v>2548</v>
      </c>
      <c r="C1384" s="111" t="s">
        <v>2547</v>
      </c>
      <c r="D1384" s="112">
        <v>2919.5</v>
      </c>
    </row>
    <row r="1385" spans="1:4" x14ac:dyDescent="0.3">
      <c r="A1385" s="111" t="s">
        <v>306</v>
      </c>
      <c r="B1385" s="111" t="s">
        <v>2549</v>
      </c>
      <c r="C1385" s="111" t="s">
        <v>2550</v>
      </c>
      <c r="D1385" s="112">
        <v>6375.2</v>
      </c>
    </row>
    <row r="1386" spans="1:4" x14ac:dyDescent="0.3">
      <c r="A1386" s="111" t="s">
        <v>309</v>
      </c>
      <c r="B1386" s="111" t="s">
        <v>2551</v>
      </c>
      <c r="C1386" s="111" t="s">
        <v>2552</v>
      </c>
      <c r="D1386" s="112">
        <v>691.2</v>
      </c>
    </row>
    <row r="1387" spans="1:4" x14ac:dyDescent="0.3">
      <c r="A1387" s="111" t="s">
        <v>312</v>
      </c>
      <c r="B1387" s="111" t="s">
        <v>2553</v>
      </c>
      <c r="C1387" s="111" t="s">
        <v>2552</v>
      </c>
      <c r="D1387" s="112">
        <v>691.2</v>
      </c>
    </row>
    <row r="1388" spans="1:4" x14ac:dyDescent="0.3">
      <c r="A1388" s="111" t="s">
        <v>309</v>
      </c>
      <c r="B1388" s="111" t="s">
        <v>2554</v>
      </c>
      <c r="C1388" s="111" t="s">
        <v>2555</v>
      </c>
      <c r="D1388" s="112">
        <v>3</v>
      </c>
    </row>
    <row r="1389" spans="1:4" x14ac:dyDescent="0.3">
      <c r="A1389" s="111" t="s">
        <v>312</v>
      </c>
      <c r="B1389" s="111" t="s">
        <v>2556</v>
      </c>
      <c r="C1389" s="111" t="s">
        <v>2555</v>
      </c>
      <c r="D1389" s="112">
        <v>3</v>
      </c>
    </row>
    <row r="1390" spans="1:4" x14ac:dyDescent="0.3">
      <c r="A1390" s="111" t="s">
        <v>309</v>
      </c>
      <c r="B1390" s="111" t="s">
        <v>2557</v>
      </c>
      <c r="C1390" s="111" t="s">
        <v>2558</v>
      </c>
      <c r="D1390" s="112">
        <v>5681</v>
      </c>
    </row>
    <row r="1391" spans="1:4" x14ac:dyDescent="0.3">
      <c r="A1391" s="111" t="s">
        <v>312</v>
      </c>
      <c r="B1391" s="111" t="s">
        <v>2559</v>
      </c>
      <c r="C1391" s="111" t="s">
        <v>2558</v>
      </c>
      <c r="D1391" s="112">
        <v>5681</v>
      </c>
    </row>
    <row r="1392" spans="1:4" x14ac:dyDescent="0.3">
      <c r="A1392" s="111" t="s">
        <v>306</v>
      </c>
      <c r="B1392" s="111" t="s">
        <v>2560</v>
      </c>
      <c r="C1392" s="111" t="s">
        <v>2561</v>
      </c>
      <c r="D1392" s="112">
        <v>22298.6</v>
      </c>
    </row>
    <row r="1393" spans="1:4" x14ac:dyDescent="0.3">
      <c r="A1393" s="111" t="s">
        <v>309</v>
      </c>
      <c r="B1393" s="111" t="s">
        <v>2562</v>
      </c>
      <c r="C1393" s="111" t="s">
        <v>2563</v>
      </c>
      <c r="D1393" s="112">
        <v>332</v>
      </c>
    </row>
    <row r="1394" spans="1:4" x14ac:dyDescent="0.3">
      <c r="A1394" s="111" t="s">
        <v>312</v>
      </c>
      <c r="B1394" s="111" t="s">
        <v>2564</v>
      </c>
      <c r="C1394" s="111" t="s">
        <v>2563</v>
      </c>
      <c r="D1394" s="112">
        <v>332</v>
      </c>
    </row>
    <row r="1395" spans="1:4" x14ac:dyDescent="0.3">
      <c r="A1395" s="111" t="s">
        <v>309</v>
      </c>
      <c r="B1395" s="111" t="s">
        <v>2565</v>
      </c>
      <c r="C1395" s="111" t="s">
        <v>2566</v>
      </c>
      <c r="D1395" s="112">
        <v>4983.8999999999996</v>
      </c>
    </row>
    <row r="1396" spans="1:4" x14ac:dyDescent="0.3">
      <c r="A1396" s="111" t="s">
        <v>312</v>
      </c>
      <c r="B1396" s="111" t="s">
        <v>2567</v>
      </c>
      <c r="C1396" s="111" t="s">
        <v>2566</v>
      </c>
      <c r="D1396" s="112">
        <v>4983.8999999999996</v>
      </c>
    </row>
    <row r="1397" spans="1:4" x14ac:dyDescent="0.3">
      <c r="A1397" s="111" t="s">
        <v>309</v>
      </c>
      <c r="B1397" s="111" t="s">
        <v>2568</v>
      </c>
      <c r="C1397" s="111" t="s">
        <v>2569</v>
      </c>
      <c r="D1397" s="112">
        <v>4377.3999999999996</v>
      </c>
    </row>
    <row r="1398" spans="1:4" x14ac:dyDescent="0.3">
      <c r="A1398" s="111" t="s">
        <v>312</v>
      </c>
      <c r="B1398" s="111" t="s">
        <v>2570</v>
      </c>
      <c r="C1398" s="111" t="s">
        <v>2569</v>
      </c>
      <c r="D1398" s="112">
        <v>4377.3999999999996</v>
      </c>
    </row>
    <row r="1399" spans="1:4" x14ac:dyDescent="0.3">
      <c r="A1399" s="111" t="s">
        <v>309</v>
      </c>
      <c r="B1399" s="111" t="s">
        <v>2571</v>
      </c>
      <c r="C1399" s="111" t="s">
        <v>2572</v>
      </c>
      <c r="D1399" s="112">
        <v>616.70000000000005</v>
      </c>
    </row>
    <row r="1400" spans="1:4" x14ac:dyDescent="0.3">
      <c r="A1400" s="111" t="s">
        <v>312</v>
      </c>
      <c r="B1400" s="111" t="s">
        <v>2573</v>
      </c>
      <c r="C1400" s="111" t="s">
        <v>2572</v>
      </c>
      <c r="D1400" s="112">
        <v>616.70000000000005</v>
      </c>
    </row>
    <row r="1401" spans="1:4" x14ac:dyDescent="0.3">
      <c r="A1401" s="111" t="s">
        <v>309</v>
      </c>
      <c r="B1401" s="111" t="s">
        <v>2574</v>
      </c>
      <c r="C1401" s="111" t="s">
        <v>2575</v>
      </c>
      <c r="D1401" s="112">
        <v>2835.6</v>
      </c>
    </row>
    <row r="1402" spans="1:4" x14ac:dyDescent="0.3">
      <c r="A1402" s="111" t="s">
        <v>312</v>
      </c>
      <c r="B1402" s="111" t="s">
        <v>2576</v>
      </c>
      <c r="C1402" s="111" t="s">
        <v>2575</v>
      </c>
      <c r="D1402" s="112">
        <v>2835.6</v>
      </c>
    </row>
    <row r="1403" spans="1:4" x14ac:dyDescent="0.3">
      <c r="A1403" s="111" t="s">
        <v>309</v>
      </c>
      <c r="B1403" s="111" t="s">
        <v>2577</v>
      </c>
      <c r="C1403" s="111" t="s">
        <v>2578</v>
      </c>
      <c r="D1403" s="112">
        <v>9153</v>
      </c>
    </row>
    <row r="1404" spans="1:4" x14ac:dyDescent="0.3">
      <c r="A1404" s="111" t="s">
        <v>312</v>
      </c>
      <c r="B1404" s="111" t="s">
        <v>2579</v>
      </c>
      <c r="C1404" s="111" t="s">
        <v>2578</v>
      </c>
      <c r="D1404" s="112">
        <v>9153</v>
      </c>
    </row>
    <row r="1405" spans="1:4" x14ac:dyDescent="0.3">
      <c r="A1405" s="111" t="s">
        <v>306</v>
      </c>
      <c r="B1405" s="111" t="s">
        <v>2580</v>
      </c>
      <c r="C1405" s="111" t="s">
        <v>2581</v>
      </c>
      <c r="D1405" s="112">
        <v>6515</v>
      </c>
    </row>
    <row r="1406" spans="1:4" x14ac:dyDescent="0.3">
      <c r="A1406" s="111" t="s">
        <v>309</v>
      </c>
      <c r="B1406" s="111" t="s">
        <v>2582</v>
      </c>
      <c r="C1406" s="111" t="s">
        <v>2581</v>
      </c>
      <c r="D1406" s="112">
        <v>6515</v>
      </c>
    </row>
    <row r="1407" spans="1:4" x14ac:dyDescent="0.3">
      <c r="A1407" s="111" t="s">
        <v>312</v>
      </c>
      <c r="B1407" s="111" t="s">
        <v>2583</v>
      </c>
      <c r="C1407" s="111" t="s">
        <v>2581</v>
      </c>
      <c r="D1407" s="112">
        <v>6515</v>
      </c>
    </row>
    <row r="1408" spans="1:4" x14ac:dyDescent="0.3">
      <c r="A1408" s="111" t="s">
        <v>303</v>
      </c>
      <c r="B1408" s="111" t="s">
        <v>2584</v>
      </c>
      <c r="C1408" s="111" t="s">
        <v>2585</v>
      </c>
      <c r="D1408" s="112">
        <v>41374.300000000003</v>
      </c>
    </row>
    <row r="1409" spans="1:4" x14ac:dyDescent="0.3">
      <c r="A1409" s="111" t="s">
        <v>306</v>
      </c>
      <c r="B1409" s="111" t="s">
        <v>2586</v>
      </c>
      <c r="C1409" s="111" t="s">
        <v>2587</v>
      </c>
      <c r="D1409" s="112">
        <v>1215.7</v>
      </c>
    </row>
    <row r="1410" spans="1:4" x14ac:dyDescent="0.3">
      <c r="A1410" s="111" t="s">
        <v>309</v>
      </c>
      <c r="B1410" s="111" t="s">
        <v>2588</v>
      </c>
      <c r="C1410" s="111" t="s">
        <v>2587</v>
      </c>
      <c r="D1410" s="112">
        <v>1215.7</v>
      </c>
    </row>
    <row r="1411" spans="1:4" x14ac:dyDescent="0.3">
      <c r="A1411" s="111" t="s">
        <v>312</v>
      </c>
      <c r="B1411" s="111" t="s">
        <v>2589</v>
      </c>
      <c r="C1411" s="111" t="s">
        <v>2587</v>
      </c>
      <c r="D1411" s="112">
        <v>1215.7</v>
      </c>
    </row>
    <row r="1412" spans="1:4" x14ac:dyDescent="0.3">
      <c r="A1412" s="111" t="s">
        <v>306</v>
      </c>
      <c r="B1412" s="111" t="s">
        <v>2590</v>
      </c>
      <c r="C1412" s="111" t="s">
        <v>2591</v>
      </c>
      <c r="D1412" s="112">
        <v>34786.400000000001</v>
      </c>
    </row>
    <row r="1413" spans="1:4" x14ac:dyDescent="0.3">
      <c r="A1413" s="111" t="s">
        <v>309</v>
      </c>
      <c r="B1413" s="111" t="s">
        <v>2592</v>
      </c>
      <c r="C1413" s="111" t="s">
        <v>2591</v>
      </c>
      <c r="D1413" s="112">
        <v>34786.400000000001</v>
      </c>
    </row>
    <row r="1414" spans="1:4" x14ac:dyDescent="0.3">
      <c r="A1414" s="111" t="s">
        <v>312</v>
      </c>
      <c r="B1414" s="111" t="s">
        <v>2593</v>
      </c>
      <c r="C1414" s="111" t="s">
        <v>2591</v>
      </c>
      <c r="D1414" s="112">
        <v>34786.400000000001</v>
      </c>
    </row>
    <row r="1415" spans="1:4" x14ac:dyDescent="0.3">
      <c r="A1415" s="111" t="s">
        <v>306</v>
      </c>
      <c r="B1415" s="111" t="s">
        <v>2594</v>
      </c>
      <c r="C1415" s="111" t="s">
        <v>2595</v>
      </c>
      <c r="D1415" s="112">
        <v>5372.1</v>
      </c>
    </row>
    <row r="1416" spans="1:4" x14ac:dyDescent="0.3">
      <c r="A1416" s="111" t="s">
        <v>309</v>
      </c>
      <c r="B1416" s="111" t="s">
        <v>2596</v>
      </c>
      <c r="C1416" s="111" t="s">
        <v>2595</v>
      </c>
      <c r="D1416" s="112">
        <v>5372.1</v>
      </c>
    </row>
    <row r="1417" spans="1:4" x14ac:dyDescent="0.3">
      <c r="A1417" s="111" t="s">
        <v>312</v>
      </c>
      <c r="B1417" s="111" t="s">
        <v>2597</v>
      </c>
      <c r="C1417" s="111" t="s">
        <v>2595</v>
      </c>
      <c r="D1417" s="112">
        <v>5372.1</v>
      </c>
    </row>
    <row r="1418" spans="1:4" x14ac:dyDescent="0.3">
      <c r="A1418" s="111" t="s">
        <v>303</v>
      </c>
      <c r="B1418" s="111" t="s">
        <v>2598</v>
      </c>
      <c r="C1418" s="111" t="s">
        <v>2599</v>
      </c>
      <c r="D1418" s="112">
        <v>16197.6</v>
      </c>
    </row>
    <row r="1419" spans="1:4" x14ac:dyDescent="0.3">
      <c r="A1419" s="111" t="s">
        <v>306</v>
      </c>
      <c r="B1419" s="111" t="s">
        <v>2600</v>
      </c>
      <c r="C1419" s="111" t="s">
        <v>2601</v>
      </c>
      <c r="D1419" s="112">
        <v>12982.1</v>
      </c>
    </row>
    <row r="1420" spans="1:4" x14ac:dyDescent="0.3">
      <c r="A1420" s="111" t="s">
        <v>309</v>
      </c>
      <c r="B1420" s="111" t="s">
        <v>2602</v>
      </c>
      <c r="C1420" s="111" t="s">
        <v>2603</v>
      </c>
      <c r="D1420" s="112">
        <v>4374.2</v>
      </c>
    </row>
    <row r="1421" spans="1:4" x14ac:dyDescent="0.3">
      <c r="A1421" s="111" t="s">
        <v>312</v>
      </c>
      <c r="B1421" s="111" t="s">
        <v>2604</v>
      </c>
      <c r="C1421" s="111" t="s">
        <v>2603</v>
      </c>
      <c r="D1421" s="112">
        <v>4374.2</v>
      </c>
    </row>
    <row r="1422" spans="1:4" x14ac:dyDescent="0.3">
      <c r="A1422" s="111" t="s">
        <v>309</v>
      </c>
      <c r="B1422" s="111" t="s">
        <v>2605</v>
      </c>
      <c r="C1422" s="111" t="s">
        <v>2606</v>
      </c>
      <c r="D1422" s="112">
        <v>8607.9</v>
      </c>
    </row>
    <row r="1423" spans="1:4" x14ac:dyDescent="0.3">
      <c r="A1423" s="111" t="s">
        <v>312</v>
      </c>
      <c r="B1423" s="111" t="s">
        <v>2607</v>
      </c>
      <c r="C1423" s="111" t="s">
        <v>2606</v>
      </c>
      <c r="D1423" s="112">
        <v>8607.9</v>
      </c>
    </row>
    <row r="1424" spans="1:4" x14ac:dyDescent="0.3">
      <c r="A1424" s="111" t="s">
        <v>306</v>
      </c>
      <c r="B1424" s="111" t="s">
        <v>2608</v>
      </c>
      <c r="C1424" s="111" t="s">
        <v>2609</v>
      </c>
      <c r="D1424" s="112">
        <v>3215.6</v>
      </c>
    </row>
    <row r="1425" spans="1:5" x14ac:dyDescent="0.3">
      <c r="A1425" s="111" t="s">
        <v>309</v>
      </c>
      <c r="B1425" s="111" t="s">
        <v>2610</v>
      </c>
      <c r="C1425" s="111" t="s">
        <v>2609</v>
      </c>
      <c r="D1425" s="112">
        <v>3215.6</v>
      </c>
    </row>
    <row r="1426" spans="1:5" x14ac:dyDescent="0.3">
      <c r="A1426" s="111" t="s">
        <v>312</v>
      </c>
      <c r="B1426" s="111" t="s">
        <v>2611</v>
      </c>
      <c r="C1426" s="111" t="s">
        <v>2609</v>
      </c>
      <c r="D1426" s="112">
        <v>3215.6</v>
      </c>
    </row>
    <row r="1427" spans="1:5" x14ac:dyDescent="0.3">
      <c r="A1427" s="111" t="s">
        <v>303</v>
      </c>
      <c r="B1427" s="111" t="s">
        <v>2612</v>
      </c>
      <c r="C1427" s="111" t="s">
        <v>2613</v>
      </c>
      <c r="D1427" s="112">
        <v>10287.1</v>
      </c>
    </row>
    <row r="1428" spans="1:5" x14ac:dyDescent="0.3">
      <c r="A1428" s="111" t="s">
        <v>306</v>
      </c>
      <c r="B1428" s="111" t="s">
        <v>2614</v>
      </c>
      <c r="C1428" s="111" t="s">
        <v>2615</v>
      </c>
      <c r="D1428" s="112">
        <v>7577.3</v>
      </c>
    </row>
    <row r="1429" spans="1:5" x14ac:dyDescent="0.3">
      <c r="A1429" s="111" t="s">
        <v>309</v>
      </c>
      <c r="B1429" s="111" t="s">
        <v>2616</v>
      </c>
      <c r="C1429" s="111" t="s">
        <v>2615</v>
      </c>
      <c r="D1429" s="112">
        <v>7577.3</v>
      </c>
    </row>
    <row r="1430" spans="1:5" x14ac:dyDescent="0.3">
      <c r="A1430" s="111" t="s">
        <v>312</v>
      </c>
      <c r="B1430" s="111" t="s">
        <v>2617</v>
      </c>
      <c r="C1430" s="111" t="s">
        <v>2615</v>
      </c>
      <c r="D1430" s="112">
        <v>7577.3</v>
      </c>
    </row>
    <row r="1431" spans="1:5" x14ac:dyDescent="0.3">
      <c r="A1431" s="111" t="s">
        <v>306</v>
      </c>
      <c r="B1431" s="111" t="s">
        <v>2618</v>
      </c>
      <c r="C1431" s="111" t="s">
        <v>2619</v>
      </c>
      <c r="D1431" s="112">
        <v>2644.6</v>
      </c>
      <c r="E1431" s="3">
        <f>D1431/(D1427+D1437+D1452)</f>
        <v>3.0639400234261767E-2</v>
      </c>
    </row>
    <row r="1432" spans="1:5" x14ac:dyDescent="0.3">
      <c r="A1432" s="111" t="s">
        <v>309</v>
      </c>
      <c r="B1432" s="111" t="s">
        <v>2620</v>
      </c>
      <c r="C1432" s="111" t="s">
        <v>2619</v>
      </c>
      <c r="D1432" s="112">
        <v>2644.6</v>
      </c>
    </row>
    <row r="1433" spans="1:5" x14ac:dyDescent="0.3">
      <c r="A1433" s="111" t="s">
        <v>312</v>
      </c>
      <c r="B1433" s="111" t="s">
        <v>2621</v>
      </c>
      <c r="C1433" s="111" t="s">
        <v>2619</v>
      </c>
      <c r="D1433" s="112">
        <v>2644.6</v>
      </c>
    </row>
    <row r="1434" spans="1:5" x14ac:dyDescent="0.3">
      <c r="A1434" s="111" t="s">
        <v>306</v>
      </c>
      <c r="B1434" s="111" t="s">
        <v>2622</v>
      </c>
      <c r="C1434" s="111" t="s">
        <v>2623</v>
      </c>
      <c r="D1434" s="112">
        <v>65.2</v>
      </c>
    </row>
    <row r="1435" spans="1:5" x14ac:dyDescent="0.3">
      <c r="A1435" s="111" t="s">
        <v>309</v>
      </c>
      <c r="B1435" s="111" t="s">
        <v>2624</v>
      </c>
      <c r="C1435" s="111" t="s">
        <v>2623</v>
      </c>
      <c r="D1435" s="112">
        <v>65.2</v>
      </c>
    </row>
    <row r="1436" spans="1:5" x14ac:dyDescent="0.3">
      <c r="A1436" s="111" t="s">
        <v>312</v>
      </c>
      <c r="B1436" s="111" t="s">
        <v>2625</v>
      </c>
      <c r="C1436" s="111" t="s">
        <v>2623</v>
      </c>
      <c r="D1436" s="112">
        <v>65.2</v>
      </c>
    </row>
    <row r="1437" spans="1:5" x14ac:dyDescent="0.3">
      <c r="A1437" s="111" t="s">
        <v>303</v>
      </c>
      <c r="B1437" s="111" t="s">
        <v>2626</v>
      </c>
      <c r="C1437" s="111" t="s">
        <v>2627</v>
      </c>
      <c r="D1437" s="112">
        <v>27391.4</v>
      </c>
    </row>
    <row r="1438" spans="1:5" x14ac:dyDescent="0.3">
      <c r="A1438" s="111" t="s">
        <v>306</v>
      </c>
      <c r="B1438" s="111" t="s">
        <v>2628</v>
      </c>
      <c r="C1438" s="111" t="s">
        <v>2629</v>
      </c>
      <c r="D1438" s="112">
        <v>1761</v>
      </c>
    </row>
    <row r="1439" spans="1:5" x14ac:dyDescent="0.3">
      <c r="A1439" s="111" t="s">
        <v>309</v>
      </c>
      <c r="B1439" s="111" t="s">
        <v>2630</v>
      </c>
      <c r="C1439" s="111" t="s">
        <v>2629</v>
      </c>
      <c r="D1439" s="112">
        <v>1761</v>
      </c>
    </row>
    <row r="1440" spans="1:5" x14ac:dyDescent="0.3">
      <c r="A1440" s="111" t="s">
        <v>312</v>
      </c>
      <c r="B1440" s="111" t="s">
        <v>2631</v>
      </c>
      <c r="C1440" s="111" t="s">
        <v>2629</v>
      </c>
      <c r="D1440" s="112">
        <v>1761</v>
      </c>
    </row>
    <row r="1441" spans="1:4" x14ac:dyDescent="0.3">
      <c r="A1441" s="111" t="s">
        <v>306</v>
      </c>
      <c r="B1441" s="111" t="s">
        <v>2632</v>
      </c>
      <c r="C1441" s="111" t="s">
        <v>2633</v>
      </c>
      <c r="D1441" s="112">
        <v>17694</v>
      </c>
    </row>
    <row r="1442" spans="1:4" x14ac:dyDescent="0.3">
      <c r="A1442" s="111" t="s">
        <v>309</v>
      </c>
      <c r="B1442" s="111" t="s">
        <v>2634</v>
      </c>
      <c r="C1442" s="111" t="s">
        <v>2635</v>
      </c>
      <c r="D1442" s="112">
        <v>11830.2</v>
      </c>
    </row>
    <row r="1443" spans="1:4" x14ac:dyDescent="0.3">
      <c r="A1443" s="111" t="s">
        <v>312</v>
      </c>
      <c r="B1443" s="111" t="s">
        <v>2636</v>
      </c>
      <c r="C1443" s="111" t="s">
        <v>2635</v>
      </c>
      <c r="D1443" s="112">
        <v>11830.2</v>
      </c>
    </row>
    <row r="1444" spans="1:4" x14ac:dyDescent="0.3">
      <c r="A1444" s="111" t="s">
        <v>309</v>
      </c>
      <c r="B1444" s="111" t="s">
        <v>2637</v>
      </c>
      <c r="C1444" s="111" t="s">
        <v>2638</v>
      </c>
      <c r="D1444" s="112">
        <v>3224.7</v>
      </c>
    </row>
    <row r="1445" spans="1:4" x14ac:dyDescent="0.3">
      <c r="A1445" s="111" t="s">
        <v>312</v>
      </c>
      <c r="B1445" s="111" t="s">
        <v>2639</v>
      </c>
      <c r="C1445" s="111" t="s">
        <v>2638</v>
      </c>
      <c r="D1445" s="112">
        <v>3224.7</v>
      </c>
    </row>
    <row r="1446" spans="1:4" x14ac:dyDescent="0.3">
      <c r="A1446" s="111" t="s">
        <v>309</v>
      </c>
      <c r="B1446" s="111" t="s">
        <v>2640</v>
      </c>
      <c r="C1446" s="111" t="s">
        <v>2641</v>
      </c>
      <c r="D1446" s="112">
        <v>2639.2</v>
      </c>
    </row>
    <row r="1447" spans="1:4" x14ac:dyDescent="0.3">
      <c r="A1447" s="111" t="s">
        <v>312</v>
      </c>
      <c r="B1447" s="111" t="s">
        <v>2642</v>
      </c>
      <c r="C1447" s="111" t="s">
        <v>2643</v>
      </c>
      <c r="D1447" s="112">
        <v>707.3</v>
      </c>
    </row>
    <row r="1448" spans="1:4" x14ac:dyDescent="0.3">
      <c r="A1448" s="111" t="s">
        <v>312</v>
      </c>
      <c r="B1448" s="111" t="s">
        <v>2644</v>
      </c>
      <c r="C1448" s="111" t="s">
        <v>2645</v>
      </c>
      <c r="D1448" s="112">
        <v>1931.9</v>
      </c>
    </row>
    <row r="1449" spans="1:4" x14ac:dyDescent="0.3">
      <c r="A1449" s="111" t="s">
        <v>306</v>
      </c>
      <c r="B1449" s="111" t="s">
        <v>2646</v>
      </c>
      <c r="C1449" s="111" t="s">
        <v>2647</v>
      </c>
      <c r="D1449" s="112">
        <v>7936.4</v>
      </c>
    </row>
    <row r="1450" spans="1:4" x14ac:dyDescent="0.3">
      <c r="A1450" s="111" t="s">
        <v>309</v>
      </c>
      <c r="B1450" s="111" t="s">
        <v>2648</v>
      </c>
      <c r="C1450" s="111" t="s">
        <v>2647</v>
      </c>
      <c r="D1450" s="112">
        <v>7936.4</v>
      </c>
    </row>
    <row r="1451" spans="1:4" x14ac:dyDescent="0.3">
      <c r="A1451" s="111" t="s">
        <v>312</v>
      </c>
      <c r="B1451" s="111" t="s">
        <v>2649</v>
      </c>
      <c r="C1451" s="111" t="s">
        <v>2647</v>
      </c>
      <c r="D1451" s="112">
        <v>7936.4</v>
      </c>
    </row>
    <row r="1452" spans="1:4" x14ac:dyDescent="0.3">
      <c r="A1452" s="111" t="s">
        <v>303</v>
      </c>
      <c r="B1452" s="111" t="s">
        <v>2650</v>
      </c>
      <c r="C1452" s="111" t="s">
        <v>2651</v>
      </c>
      <c r="D1452" s="112">
        <v>48635.199999999997</v>
      </c>
    </row>
    <row r="1453" spans="1:4" x14ac:dyDescent="0.3">
      <c r="A1453" s="111" t="s">
        <v>306</v>
      </c>
      <c r="B1453" s="111" t="s">
        <v>2652</v>
      </c>
      <c r="C1453" s="111" t="s">
        <v>2653</v>
      </c>
      <c r="D1453" s="112">
        <v>4600.8</v>
      </c>
    </row>
    <row r="1454" spans="1:4" x14ac:dyDescent="0.3">
      <c r="A1454" s="111" t="s">
        <v>309</v>
      </c>
      <c r="B1454" s="111" t="s">
        <v>2654</v>
      </c>
      <c r="C1454" s="111" t="s">
        <v>2655</v>
      </c>
      <c r="D1454" s="112">
        <v>2877.6</v>
      </c>
    </row>
    <row r="1455" spans="1:4" x14ac:dyDescent="0.3">
      <c r="A1455" s="111" t="s">
        <v>312</v>
      </c>
      <c r="B1455" s="111" t="s">
        <v>2656</v>
      </c>
      <c r="C1455" s="111" t="s">
        <v>2655</v>
      </c>
      <c r="D1455" s="112">
        <v>2877.6</v>
      </c>
    </row>
    <row r="1456" spans="1:4" x14ac:dyDescent="0.3">
      <c r="A1456" s="111" t="s">
        <v>309</v>
      </c>
      <c r="B1456" s="111" t="s">
        <v>2657</v>
      </c>
      <c r="C1456" s="111" t="s">
        <v>2658</v>
      </c>
      <c r="D1456" s="112">
        <v>1723.2</v>
      </c>
    </row>
    <row r="1457" spans="1:4" x14ac:dyDescent="0.3">
      <c r="A1457" s="111" t="s">
        <v>312</v>
      </c>
      <c r="B1457" s="111" t="s">
        <v>2659</v>
      </c>
      <c r="C1457" s="111" t="s">
        <v>2658</v>
      </c>
      <c r="D1457" s="112">
        <v>1723.2</v>
      </c>
    </row>
    <row r="1458" spans="1:4" x14ac:dyDescent="0.3">
      <c r="A1458" s="111" t="s">
        <v>306</v>
      </c>
      <c r="B1458" s="111" t="s">
        <v>2660</v>
      </c>
      <c r="C1458" s="111" t="s">
        <v>2661</v>
      </c>
      <c r="D1458" s="112">
        <v>3481.2</v>
      </c>
    </row>
    <row r="1459" spans="1:4" x14ac:dyDescent="0.3">
      <c r="A1459" s="111" t="s">
        <v>309</v>
      </c>
      <c r="B1459" s="111" t="s">
        <v>2662</v>
      </c>
      <c r="C1459" s="111" t="s">
        <v>2661</v>
      </c>
      <c r="D1459" s="112">
        <v>3481.2</v>
      </c>
    </row>
    <row r="1460" spans="1:4" x14ac:dyDescent="0.3">
      <c r="A1460" s="111" t="s">
        <v>312</v>
      </c>
      <c r="B1460" s="111" t="s">
        <v>2663</v>
      </c>
      <c r="C1460" s="111" t="s">
        <v>2661</v>
      </c>
      <c r="D1460" s="112">
        <v>3481.2</v>
      </c>
    </row>
    <row r="1461" spans="1:4" x14ac:dyDescent="0.3">
      <c r="A1461" s="111" t="s">
        <v>306</v>
      </c>
      <c r="B1461" s="111" t="s">
        <v>2664</v>
      </c>
      <c r="C1461" s="111" t="s">
        <v>2665</v>
      </c>
      <c r="D1461" s="112">
        <v>4961.5</v>
      </c>
    </row>
    <row r="1462" spans="1:4" x14ac:dyDescent="0.3">
      <c r="A1462" s="111" t="s">
        <v>309</v>
      </c>
      <c r="B1462" s="111" t="s">
        <v>2666</v>
      </c>
      <c r="C1462" s="111" t="s">
        <v>2665</v>
      </c>
      <c r="D1462" s="112">
        <v>4961.5</v>
      </c>
    </row>
    <row r="1463" spans="1:4" x14ac:dyDescent="0.3">
      <c r="A1463" s="111" t="s">
        <v>312</v>
      </c>
      <c r="B1463" s="111" t="s">
        <v>2667</v>
      </c>
      <c r="C1463" s="111" t="s">
        <v>2668</v>
      </c>
      <c r="D1463" s="112">
        <v>4961.5</v>
      </c>
    </row>
    <row r="1464" spans="1:4" x14ac:dyDescent="0.3">
      <c r="A1464" s="111" t="s">
        <v>306</v>
      </c>
      <c r="B1464" s="111" t="s">
        <v>2669</v>
      </c>
      <c r="C1464" s="111" t="s">
        <v>2670</v>
      </c>
      <c r="D1464" s="112">
        <v>35591.699999999997</v>
      </c>
    </row>
    <row r="1465" spans="1:4" x14ac:dyDescent="0.3">
      <c r="A1465" s="111" t="s">
        <v>309</v>
      </c>
      <c r="B1465" s="111" t="s">
        <v>2671</v>
      </c>
      <c r="C1465" s="111" t="s">
        <v>2672</v>
      </c>
      <c r="D1465" s="112">
        <v>1271.5999999999999</v>
      </c>
    </row>
    <row r="1466" spans="1:4" x14ac:dyDescent="0.3">
      <c r="A1466" s="111" t="s">
        <v>312</v>
      </c>
      <c r="B1466" s="111" t="s">
        <v>2673</v>
      </c>
      <c r="C1466" s="111" t="s">
        <v>2672</v>
      </c>
      <c r="D1466" s="112">
        <v>1271.5999999999999</v>
      </c>
    </row>
    <row r="1467" spans="1:4" x14ac:dyDescent="0.3">
      <c r="A1467" s="111" t="s">
        <v>309</v>
      </c>
      <c r="B1467" s="111" t="s">
        <v>2674</v>
      </c>
      <c r="C1467" s="111" t="s">
        <v>2675</v>
      </c>
      <c r="D1467" s="112">
        <v>1774.9</v>
      </c>
    </row>
    <row r="1468" spans="1:4" x14ac:dyDescent="0.3">
      <c r="A1468" s="111" t="s">
        <v>312</v>
      </c>
      <c r="B1468" s="111" t="s">
        <v>2676</v>
      </c>
      <c r="C1468" s="111" t="s">
        <v>2675</v>
      </c>
      <c r="D1468" s="112">
        <v>1774.9</v>
      </c>
    </row>
    <row r="1469" spans="1:4" x14ac:dyDescent="0.3">
      <c r="A1469" s="111" t="s">
        <v>309</v>
      </c>
      <c r="B1469" s="111" t="s">
        <v>2677</v>
      </c>
      <c r="C1469" s="111" t="s">
        <v>2678</v>
      </c>
      <c r="D1469" s="112">
        <v>32545.1</v>
      </c>
    </row>
    <row r="1470" spans="1:4" x14ac:dyDescent="0.3">
      <c r="A1470" s="111" t="s">
        <v>312</v>
      </c>
      <c r="B1470" s="111" t="s">
        <v>2679</v>
      </c>
      <c r="C1470" s="111" t="s">
        <v>2678</v>
      </c>
      <c r="D1470" s="112">
        <v>32545.1</v>
      </c>
    </row>
    <row r="1471" spans="1:4" x14ac:dyDescent="0.3">
      <c r="A1471" s="111" t="s">
        <v>298</v>
      </c>
      <c r="B1471" s="111" t="s">
        <v>2680</v>
      </c>
      <c r="C1471" s="111" t="s">
        <v>2681</v>
      </c>
      <c r="D1471" s="112">
        <v>114600.1</v>
      </c>
    </row>
    <row r="1472" spans="1:4" x14ac:dyDescent="0.3">
      <c r="A1472" s="111" t="s">
        <v>301</v>
      </c>
      <c r="B1472" s="111" t="s">
        <v>2682</v>
      </c>
      <c r="C1472" s="111" t="s">
        <v>2683</v>
      </c>
      <c r="D1472" s="112">
        <v>26.5</v>
      </c>
    </row>
    <row r="1473" spans="1:4" x14ac:dyDescent="0.3">
      <c r="A1473" s="111" t="s">
        <v>303</v>
      </c>
      <c r="B1473" s="111" t="s">
        <v>2684</v>
      </c>
      <c r="C1473" s="111" t="s">
        <v>2685</v>
      </c>
      <c r="D1473" s="112">
        <v>26.5</v>
      </c>
    </row>
    <row r="1474" spans="1:4" x14ac:dyDescent="0.3">
      <c r="A1474" s="111" t="s">
        <v>306</v>
      </c>
      <c r="B1474" s="111" t="s">
        <v>2686</v>
      </c>
      <c r="C1474" s="111" t="s">
        <v>2687</v>
      </c>
      <c r="D1474" s="112">
        <v>18.100000000000001</v>
      </c>
    </row>
    <row r="1475" spans="1:4" x14ac:dyDescent="0.3">
      <c r="A1475" s="111" t="s">
        <v>309</v>
      </c>
      <c r="B1475" s="111" t="s">
        <v>2688</v>
      </c>
      <c r="C1475" s="111" t="s">
        <v>2689</v>
      </c>
      <c r="D1475" s="112">
        <v>18.100000000000001</v>
      </c>
    </row>
    <row r="1476" spans="1:4" x14ac:dyDescent="0.3">
      <c r="A1476" s="111" t="s">
        <v>312</v>
      </c>
      <c r="B1476" s="111" t="s">
        <v>2690</v>
      </c>
      <c r="C1476" s="111" t="s">
        <v>2689</v>
      </c>
      <c r="D1476" s="112">
        <v>18.100000000000001</v>
      </c>
    </row>
    <row r="1477" spans="1:4" x14ac:dyDescent="0.3">
      <c r="A1477" s="111" t="s">
        <v>309</v>
      </c>
      <c r="B1477" s="111" t="s">
        <v>2691</v>
      </c>
      <c r="C1477" s="111" t="s">
        <v>2692</v>
      </c>
      <c r="D1477" s="112" t="s">
        <v>399</v>
      </c>
    </row>
    <row r="1478" spans="1:4" x14ac:dyDescent="0.3">
      <c r="A1478" s="111" t="s">
        <v>312</v>
      </c>
      <c r="B1478" s="111" t="s">
        <v>2693</v>
      </c>
      <c r="C1478" s="111" t="s">
        <v>2692</v>
      </c>
      <c r="D1478" s="112" t="s">
        <v>399</v>
      </c>
    </row>
    <row r="1479" spans="1:4" x14ac:dyDescent="0.3">
      <c r="A1479" s="111" t="s">
        <v>306</v>
      </c>
      <c r="B1479" s="111" t="s">
        <v>2694</v>
      </c>
      <c r="C1479" s="111" t="s">
        <v>2695</v>
      </c>
      <c r="D1479" s="112">
        <v>8.4</v>
      </c>
    </row>
    <row r="1480" spans="1:4" x14ac:dyDescent="0.3">
      <c r="A1480" s="111" t="s">
        <v>309</v>
      </c>
      <c r="B1480" s="111" t="s">
        <v>2696</v>
      </c>
      <c r="C1480" s="111" t="s">
        <v>2697</v>
      </c>
      <c r="D1480" s="112">
        <v>8.1999999999999993</v>
      </c>
    </row>
    <row r="1481" spans="1:4" x14ac:dyDescent="0.3">
      <c r="A1481" s="111" t="s">
        <v>312</v>
      </c>
      <c r="B1481" s="111" t="s">
        <v>2698</v>
      </c>
      <c r="C1481" s="111" t="s">
        <v>2697</v>
      </c>
      <c r="D1481" s="112">
        <v>8.1999999999999993</v>
      </c>
    </row>
    <row r="1482" spans="1:4" x14ac:dyDescent="0.3">
      <c r="A1482" s="111" t="s">
        <v>303</v>
      </c>
      <c r="B1482" s="111" t="s">
        <v>2699</v>
      </c>
      <c r="C1482" s="111" t="s">
        <v>2700</v>
      </c>
      <c r="D1482" s="112">
        <v>16507.5</v>
      </c>
    </row>
    <row r="1483" spans="1:4" x14ac:dyDescent="0.3">
      <c r="A1483" s="111" t="s">
        <v>301</v>
      </c>
      <c r="B1483" s="111" t="s">
        <v>2701</v>
      </c>
      <c r="C1483" s="111" t="s">
        <v>2700</v>
      </c>
      <c r="D1483" s="112">
        <v>16507.5</v>
      </c>
    </row>
    <row r="1484" spans="1:4" x14ac:dyDescent="0.3">
      <c r="A1484" s="111" t="s">
        <v>306</v>
      </c>
      <c r="B1484" s="111" t="s">
        <v>2702</v>
      </c>
      <c r="C1484" s="111" t="s">
        <v>2703</v>
      </c>
      <c r="D1484" s="112">
        <v>15.8</v>
      </c>
    </row>
    <row r="1485" spans="1:4" x14ac:dyDescent="0.3">
      <c r="A1485" s="111" t="s">
        <v>309</v>
      </c>
      <c r="B1485" s="111" t="s">
        <v>2704</v>
      </c>
      <c r="C1485" s="111" t="s">
        <v>2703</v>
      </c>
      <c r="D1485" s="112">
        <v>15.8</v>
      </c>
    </row>
    <row r="1486" spans="1:4" x14ac:dyDescent="0.3">
      <c r="A1486" s="111" t="s">
        <v>312</v>
      </c>
      <c r="B1486" s="111" t="s">
        <v>2705</v>
      </c>
      <c r="C1486" s="111" t="s">
        <v>2703</v>
      </c>
      <c r="D1486" s="112">
        <v>15.8</v>
      </c>
    </row>
    <row r="1487" spans="1:4" x14ac:dyDescent="0.3">
      <c r="A1487" s="111" t="s">
        <v>306</v>
      </c>
      <c r="B1487" s="111" t="s">
        <v>2706</v>
      </c>
      <c r="C1487" s="111" t="s">
        <v>2707</v>
      </c>
      <c r="D1487" s="112">
        <v>79</v>
      </c>
    </row>
    <row r="1488" spans="1:4" x14ac:dyDescent="0.3">
      <c r="A1488" s="111" t="s">
        <v>309</v>
      </c>
      <c r="B1488" s="111" t="s">
        <v>2708</v>
      </c>
      <c r="C1488" s="111" t="s">
        <v>2707</v>
      </c>
      <c r="D1488" s="112">
        <v>79</v>
      </c>
    </row>
    <row r="1489" spans="1:4" x14ac:dyDescent="0.3">
      <c r="A1489" s="111" t="s">
        <v>312</v>
      </c>
      <c r="B1489" s="111" t="s">
        <v>2709</v>
      </c>
      <c r="C1489" s="111" t="s">
        <v>2707</v>
      </c>
      <c r="D1489" s="112">
        <v>79</v>
      </c>
    </row>
    <row r="1490" spans="1:4" x14ac:dyDescent="0.3">
      <c r="A1490" s="111" t="s">
        <v>306</v>
      </c>
      <c r="B1490" s="111" t="s">
        <v>2710</v>
      </c>
      <c r="C1490" s="111" t="s">
        <v>2711</v>
      </c>
      <c r="D1490" s="112">
        <v>388.3</v>
      </c>
    </row>
    <row r="1491" spans="1:4" x14ac:dyDescent="0.3">
      <c r="A1491" s="111" t="s">
        <v>309</v>
      </c>
      <c r="B1491" s="111" t="s">
        <v>2712</v>
      </c>
      <c r="C1491" s="111" t="s">
        <v>2713</v>
      </c>
      <c r="D1491" s="112">
        <v>169.4</v>
      </c>
    </row>
    <row r="1492" spans="1:4" x14ac:dyDescent="0.3">
      <c r="A1492" s="111" t="s">
        <v>312</v>
      </c>
      <c r="B1492" s="111" t="s">
        <v>2714</v>
      </c>
      <c r="C1492" s="111" t="s">
        <v>2713</v>
      </c>
      <c r="D1492" s="112">
        <v>169.4</v>
      </c>
    </row>
    <row r="1493" spans="1:4" x14ac:dyDescent="0.3">
      <c r="A1493" s="111" t="s">
        <v>309</v>
      </c>
      <c r="B1493" s="111" t="s">
        <v>2715</v>
      </c>
      <c r="C1493" s="111" t="s">
        <v>2716</v>
      </c>
      <c r="D1493" s="112">
        <v>219</v>
      </c>
    </row>
    <row r="1494" spans="1:4" x14ac:dyDescent="0.3">
      <c r="A1494" s="111" t="s">
        <v>312</v>
      </c>
      <c r="B1494" s="111" t="s">
        <v>2717</v>
      </c>
      <c r="C1494" s="111" t="s">
        <v>2716</v>
      </c>
      <c r="D1494" s="112">
        <v>219</v>
      </c>
    </row>
    <row r="1495" spans="1:4" x14ac:dyDescent="0.3">
      <c r="A1495" s="111" t="s">
        <v>306</v>
      </c>
      <c r="B1495" s="111" t="s">
        <v>2718</v>
      </c>
      <c r="C1495" s="111" t="s">
        <v>2719</v>
      </c>
      <c r="D1495" s="112">
        <v>1527</v>
      </c>
    </row>
    <row r="1496" spans="1:4" x14ac:dyDescent="0.3">
      <c r="A1496" s="111" t="s">
        <v>309</v>
      </c>
      <c r="B1496" s="111" t="s">
        <v>2720</v>
      </c>
      <c r="C1496" s="111" t="s">
        <v>2721</v>
      </c>
      <c r="D1496" s="112">
        <v>24.7</v>
      </c>
    </row>
    <row r="1497" spans="1:4" x14ac:dyDescent="0.3">
      <c r="A1497" s="111" t="s">
        <v>312</v>
      </c>
      <c r="B1497" s="111" t="s">
        <v>2722</v>
      </c>
      <c r="C1497" s="111" t="s">
        <v>2721</v>
      </c>
      <c r="D1497" s="112">
        <v>24.7</v>
      </c>
    </row>
    <row r="1498" spans="1:4" x14ac:dyDescent="0.3">
      <c r="A1498" s="111" t="s">
        <v>309</v>
      </c>
      <c r="B1498" s="111" t="s">
        <v>2723</v>
      </c>
      <c r="C1498" s="111" t="s">
        <v>2724</v>
      </c>
      <c r="D1498" s="112">
        <v>1502.4</v>
      </c>
    </row>
    <row r="1499" spans="1:4" x14ac:dyDescent="0.3">
      <c r="A1499" s="111" t="s">
        <v>312</v>
      </c>
      <c r="B1499" s="111" t="s">
        <v>2725</v>
      </c>
      <c r="C1499" s="111" t="s">
        <v>2724</v>
      </c>
      <c r="D1499" s="112">
        <v>1502.4</v>
      </c>
    </row>
    <row r="1500" spans="1:4" x14ac:dyDescent="0.3">
      <c r="A1500" s="111" t="s">
        <v>306</v>
      </c>
      <c r="B1500" s="111" t="s">
        <v>2726</v>
      </c>
      <c r="C1500" s="111" t="s">
        <v>2727</v>
      </c>
      <c r="D1500" s="112">
        <v>14332.7</v>
      </c>
    </row>
    <row r="1501" spans="1:4" x14ac:dyDescent="0.3">
      <c r="A1501" s="111" t="s">
        <v>309</v>
      </c>
      <c r="B1501" s="111" t="s">
        <v>2728</v>
      </c>
      <c r="C1501" s="111" t="s">
        <v>2729</v>
      </c>
      <c r="D1501" s="112">
        <v>1765.4</v>
      </c>
    </row>
    <row r="1502" spans="1:4" x14ac:dyDescent="0.3">
      <c r="A1502" s="111" t="s">
        <v>312</v>
      </c>
      <c r="B1502" s="111" t="s">
        <v>2730</v>
      </c>
      <c r="C1502" s="111" t="s">
        <v>2729</v>
      </c>
      <c r="D1502" s="112">
        <v>1765.4</v>
      </c>
    </row>
    <row r="1503" spans="1:4" x14ac:dyDescent="0.3">
      <c r="A1503" s="111" t="s">
        <v>309</v>
      </c>
      <c r="B1503" s="111" t="s">
        <v>2731</v>
      </c>
      <c r="C1503" s="111" t="s">
        <v>2732</v>
      </c>
      <c r="D1503" s="112">
        <v>402.5</v>
      </c>
    </row>
    <row r="1504" spans="1:4" x14ac:dyDescent="0.3">
      <c r="A1504" s="111" t="s">
        <v>312</v>
      </c>
      <c r="B1504" s="111" t="s">
        <v>2733</v>
      </c>
      <c r="C1504" s="111" t="s">
        <v>2732</v>
      </c>
      <c r="D1504" s="112">
        <v>402.5</v>
      </c>
    </row>
    <row r="1505" spans="1:4" x14ac:dyDescent="0.3">
      <c r="A1505" s="111" t="s">
        <v>309</v>
      </c>
      <c r="B1505" s="111" t="s">
        <v>2734</v>
      </c>
      <c r="C1505" s="111" t="s">
        <v>2735</v>
      </c>
      <c r="D1505" s="112">
        <v>1831.7</v>
      </c>
    </row>
    <row r="1506" spans="1:4" x14ac:dyDescent="0.3">
      <c r="A1506" s="111" t="s">
        <v>312</v>
      </c>
      <c r="B1506" s="111" t="s">
        <v>2736</v>
      </c>
      <c r="C1506" s="111" t="s">
        <v>2735</v>
      </c>
      <c r="D1506" s="112">
        <v>1831.7</v>
      </c>
    </row>
    <row r="1507" spans="1:4" x14ac:dyDescent="0.3">
      <c r="A1507" s="111" t="s">
        <v>309</v>
      </c>
      <c r="B1507" s="111" t="s">
        <v>2737</v>
      </c>
      <c r="C1507" s="111" t="s">
        <v>2738</v>
      </c>
      <c r="D1507" s="112">
        <v>10333.200000000001</v>
      </c>
    </row>
    <row r="1508" spans="1:4" x14ac:dyDescent="0.3">
      <c r="A1508" s="111" t="s">
        <v>312</v>
      </c>
      <c r="B1508" s="111" t="s">
        <v>2739</v>
      </c>
      <c r="C1508" s="111" t="s">
        <v>2740</v>
      </c>
      <c r="D1508" s="112">
        <v>8450.2999999999993</v>
      </c>
    </row>
    <row r="1509" spans="1:4" x14ac:dyDescent="0.3">
      <c r="A1509" s="111" t="s">
        <v>312</v>
      </c>
      <c r="B1509" s="111" t="s">
        <v>2741</v>
      </c>
      <c r="C1509" s="111" t="s">
        <v>2742</v>
      </c>
      <c r="D1509" s="112">
        <v>1882.9</v>
      </c>
    </row>
    <row r="1510" spans="1:4" x14ac:dyDescent="0.3">
      <c r="A1510" s="111" t="s">
        <v>306</v>
      </c>
      <c r="B1510" s="111" t="s">
        <v>2743</v>
      </c>
      <c r="C1510" s="111" t="s">
        <v>2744</v>
      </c>
      <c r="D1510" s="112">
        <v>164.5</v>
      </c>
    </row>
    <row r="1511" spans="1:4" x14ac:dyDescent="0.3">
      <c r="A1511" s="111" t="s">
        <v>309</v>
      </c>
      <c r="B1511" s="111" t="s">
        <v>2745</v>
      </c>
      <c r="C1511" s="111" t="s">
        <v>2744</v>
      </c>
      <c r="D1511" s="112">
        <v>164.5</v>
      </c>
    </row>
    <row r="1512" spans="1:4" x14ac:dyDescent="0.3">
      <c r="A1512" s="111" t="s">
        <v>312</v>
      </c>
      <c r="B1512" s="111" t="s">
        <v>2746</v>
      </c>
      <c r="C1512" s="111" t="s">
        <v>2744</v>
      </c>
      <c r="D1512" s="112">
        <v>164.5</v>
      </c>
    </row>
    <row r="1513" spans="1:4" x14ac:dyDescent="0.3">
      <c r="A1513" s="111" t="s">
        <v>303</v>
      </c>
      <c r="B1513" s="111" t="s">
        <v>2747</v>
      </c>
      <c r="C1513" s="111" t="s">
        <v>2748</v>
      </c>
      <c r="D1513" s="112">
        <v>86103.9</v>
      </c>
    </row>
    <row r="1514" spans="1:4" x14ac:dyDescent="0.3">
      <c r="A1514" s="111" t="s">
        <v>301</v>
      </c>
      <c r="B1514" s="111" t="s">
        <v>2749</v>
      </c>
      <c r="C1514" s="111" t="s">
        <v>2750</v>
      </c>
      <c r="D1514" s="112">
        <v>98066.2</v>
      </c>
    </row>
    <row r="1515" spans="1:4" x14ac:dyDescent="0.3">
      <c r="A1515" s="111" t="s">
        <v>306</v>
      </c>
      <c r="B1515" s="111" t="s">
        <v>2751</v>
      </c>
      <c r="C1515" s="111" t="s">
        <v>2752</v>
      </c>
      <c r="D1515" s="112">
        <v>13620.2</v>
      </c>
    </row>
    <row r="1516" spans="1:4" x14ac:dyDescent="0.3">
      <c r="A1516" s="111" t="s">
        <v>309</v>
      </c>
      <c r="B1516" s="111" t="s">
        <v>2753</v>
      </c>
      <c r="C1516" s="111" t="s">
        <v>2752</v>
      </c>
      <c r="D1516" s="112">
        <v>13620.2</v>
      </c>
    </row>
    <row r="1517" spans="1:4" x14ac:dyDescent="0.3">
      <c r="A1517" s="111" t="s">
        <v>312</v>
      </c>
      <c r="B1517" s="111" t="s">
        <v>2754</v>
      </c>
      <c r="C1517" s="111" t="s">
        <v>2752</v>
      </c>
      <c r="D1517" s="112">
        <v>13620.2</v>
      </c>
    </row>
    <row r="1518" spans="1:4" x14ac:dyDescent="0.3">
      <c r="A1518" s="111" t="s">
        <v>306</v>
      </c>
      <c r="B1518" s="111" t="s">
        <v>2755</v>
      </c>
      <c r="C1518" s="111" t="s">
        <v>2756</v>
      </c>
      <c r="D1518" s="112">
        <v>43372.4</v>
      </c>
    </row>
    <row r="1519" spans="1:4" x14ac:dyDescent="0.3">
      <c r="A1519" s="111" t="s">
        <v>309</v>
      </c>
      <c r="B1519" s="111" t="s">
        <v>2757</v>
      </c>
      <c r="C1519" s="111" t="s">
        <v>2758</v>
      </c>
      <c r="D1519" s="112">
        <v>16404.2</v>
      </c>
    </row>
    <row r="1520" spans="1:4" x14ac:dyDescent="0.3">
      <c r="A1520" s="111" t="s">
        <v>312</v>
      </c>
      <c r="B1520" s="111" t="s">
        <v>2759</v>
      </c>
      <c r="C1520" s="111" t="s">
        <v>2758</v>
      </c>
      <c r="D1520" s="112">
        <v>16404.2</v>
      </c>
    </row>
    <row r="1521" spans="1:4" x14ac:dyDescent="0.3">
      <c r="A1521" s="111" t="s">
        <v>309</v>
      </c>
      <c r="B1521" s="111" t="s">
        <v>2760</v>
      </c>
      <c r="C1521" s="111" t="s">
        <v>2761</v>
      </c>
      <c r="D1521" s="112">
        <v>14236.9</v>
      </c>
    </row>
    <row r="1522" spans="1:4" x14ac:dyDescent="0.3">
      <c r="A1522" s="111" t="s">
        <v>312</v>
      </c>
      <c r="B1522" s="111" t="s">
        <v>2762</v>
      </c>
      <c r="C1522" s="111" t="s">
        <v>2763</v>
      </c>
      <c r="D1522" s="112">
        <v>2653.2</v>
      </c>
    </row>
    <row r="1523" spans="1:4" x14ac:dyDescent="0.3">
      <c r="A1523" s="111" t="s">
        <v>312</v>
      </c>
      <c r="B1523" s="111" t="s">
        <v>2764</v>
      </c>
      <c r="C1523" s="111" t="s">
        <v>2765</v>
      </c>
      <c r="D1523" s="112">
        <v>1696</v>
      </c>
    </row>
    <row r="1524" spans="1:4" x14ac:dyDescent="0.3">
      <c r="A1524" s="111" t="s">
        <v>312</v>
      </c>
      <c r="B1524" s="111" t="s">
        <v>2766</v>
      </c>
      <c r="C1524" s="111" t="s">
        <v>2767</v>
      </c>
      <c r="D1524" s="112">
        <v>9887.7000000000007</v>
      </c>
    </row>
    <row r="1525" spans="1:4" x14ac:dyDescent="0.3">
      <c r="A1525" s="111" t="s">
        <v>309</v>
      </c>
      <c r="B1525" s="111" t="s">
        <v>2768</v>
      </c>
      <c r="C1525" s="111" t="s">
        <v>2769</v>
      </c>
      <c r="D1525" s="112">
        <v>12731.2</v>
      </c>
    </row>
    <row r="1526" spans="1:4" x14ac:dyDescent="0.3">
      <c r="A1526" s="111" t="s">
        <v>312</v>
      </c>
      <c r="B1526" s="111" t="s">
        <v>2770</v>
      </c>
      <c r="C1526" s="111" t="s">
        <v>2769</v>
      </c>
      <c r="D1526" s="112">
        <v>12731.2</v>
      </c>
    </row>
    <row r="1527" spans="1:4" x14ac:dyDescent="0.3">
      <c r="A1527" s="111" t="s">
        <v>306</v>
      </c>
      <c r="B1527" s="111" t="s">
        <v>2771</v>
      </c>
      <c r="C1527" s="111" t="s">
        <v>2772</v>
      </c>
      <c r="D1527" s="112">
        <v>29111.4</v>
      </c>
    </row>
    <row r="1528" spans="1:4" x14ac:dyDescent="0.3">
      <c r="A1528" s="111" t="s">
        <v>309</v>
      </c>
      <c r="B1528" s="111" t="s">
        <v>2773</v>
      </c>
      <c r="C1528" s="111" t="s">
        <v>2772</v>
      </c>
      <c r="D1528" s="112">
        <v>29111.4</v>
      </c>
    </row>
    <row r="1529" spans="1:4" x14ac:dyDescent="0.3">
      <c r="A1529" s="111" t="s">
        <v>312</v>
      </c>
      <c r="B1529" s="111" t="s">
        <v>2774</v>
      </c>
      <c r="C1529" s="111" t="s">
        <v>2775</v>
      </c>
      <c r="D1529" s="112">
        <v>3717.3</v>
      </c>
    </row>
    <row r="1530" spans="1:4" x14ac:dyDescent="0.3">
      <c r="A1530" s="111" t="s">
        <v>312</v>
      </c>
      <c r="B1530" s="111" t="s">
        <v>2776</v>
      </c>
      <c r="C1530" s="111" t="s">
        <v>2777</v>
      </c>
      <c r="D1530" s="112">
        <v>6256.4</v>
      </c>
    </row>
    <row r="1531" spans="1:4" x14ac:dyDescent="0.3">
      <c r="A1531" s="111" t="s">
        <v>312</v>
      </c>
      <c r="B1531" s="111" t="s">
        <v>2778</v>
      </c>
      <c r="C1531" s="111" t="s">
        <v>2779</v>
      </c>
      <c r="D1531" s="112">
        <v>14.8</v>
      </c>
    </row>
    <row r="1532" spans="1:4" x14ac:dyDescent="0.3">
      <c r="A1532" s="111" t="s">
        <v>312</v>
      </c>
      <c r="B1532" s="111" t="s">
        <v>2780</v>
      </c>
      <c r="C1532" s="111" t="s">
        <v>2781</v>
      </c>
      <c r="D1532" s="112">
        <v>9148.5</v>
      </c>
    </row>
    <row r="1533" spans="1:4" x14ac:dyDescent="0.3">
      <c r="A1533" s="111" t="s">
        <v>312</v>
      </c>
      <c r="B1533" s="111" t="s">
        <v>2782</v>
      </c>
      <c r="C1533" s="111" t="s">
        <v>2783</v>
      </c>
      <c r="D1533" s="112">
        <v>8558.4</v>
      </c>
    </row>
    <row r="1534" spans="1:4" x14ac:dyDescent="0.3">
      <c r="A1534" s="111" t="s">
        <v>312</v>
      </c>
      <c r="B1534" s="111" t="s">
        <v>2784</v>
      </c>
      <c r="C1534" s="111" t="s">
        <v>2785</v>
      </c>
      <c r="D1534" s="112">
        <v>1415.9</v>
      </c>
    </row>
    <row r="1535" spans="1:4" x14ac:dyDescent="0.3">
      <c r="A1535" s="111" t="s">
        <v>303</v>
      </c>
      <c r="B1535" s="111" t="s">
        <v>2786</v>
      </c>
      <c r="C1535" s="111" t="s">
        <v>2787</v>
      </c>
      <c r="D1535" s="112">
        <v>7328.9</v>
      </c>
    </row>
    <row r="1536" spans="1:4" x14ac:dyDescent="0.3">
      <c r="A1536" s="111" t="s">
        <v>306</v>
      </c>
      <c r="B1536" s="111" t="s">
        <v>2788</v>
      </c>
      <c r="C1536" s="111" t="s">
        <v>2789</v>
      </c>
      <c r="D1536" s="112">
        <v>5333.7</v>
      </c>
    </row>
    <row r="1537" spans="1:4" x14ac:dyDescent="0.3">
      <c r="A1537" s="111" t="s">
        <v>309</v>
      </c>
      <c r="B1537" s="111" t="s">
        <v>2790</v>
      </c>
      <c r="C1537" s="111" t="s">
        <v>2789</v>
      </c>
      <c r="D1537" s="112">
        <v>5333.7</v>
      </c>
    </row>
    <row r="1538" spans="1:4" x14ac:dyDescent="0.3">
      <c r="A1538" s="111" t="s">
        <v>312</v>
      </c>
      <c r="B1538" s="111" t="s">
        <v>2791</v>
      </c>
      <c r="C1538" s="111" t="s">
        <v>2792</v>
      </c>
      <c r="D1538" s="112">
        <v>5263.6</v>
      </c>
    </row>
    <row r="1539" spans="1:4" x14ac:dyDescent="0.3">
      <c r="A1539" s="111" t="s">
        <v>312</v>
      </c>
      <c r="B1539" s="111" t="s">
        <v>2793</v>
      </c>
      <c r="C1539" s="111" t="s">
        <v>2794</v>
      </c>
      <c r="D1539" s="112" t="s">
        <v>410</v>
      </c>
    </row>
    <row r="1540" spans="1:4" x14ac:dyDescent="0.3">
      <c r="A1540" s="111" t="s">
        <v>312</v>
      </c>
      <c r="B1540" s="111" t="s">
        <v>2795</v>
      </c>
      <c r="C1540" s="111" t="s">
        <v>2796</v>
      </c>
      <c r="D1540" s="112" t="s">
        <v>410</v>
      </c>
    </row>
    <row r="1541" spans="1:4" x14ac:dyDescent="0.3">
      <c r="A1541" s="111" t="s">
        <v>306</v>
      </c>
      <c r="B1541" s="111" t="s">
        <v>2797</v>
      </c>
      <c r="C1541" s="111" t="s">
        <v>2798</v>
      </c>
      <c r="D1541" s="112">
        <v>12.7</v>
      </c>
    </row>
    <row r="1542" spans="1:4" x14ac:dyDescent="0.3">
      <c r="A1542" s="111" t="s">
        <v>309</v>
      </c>
      <c r="B1542" s="111" t="s">
        <v>2799</v>
      </c>
      <c r="C1542" s="111" t="s">
        <v>2798</v>
      </c>
      <c r="D1542" s="112">
        <v>12.7</v>
      </c>
    </row>
    <row r="1543" spans="1:4" x14ac:dyDescent="0.3">
      <c r="A1543" s="111" t="s">
        <v>312</v>
      </c>
      <c r="B1543" s="111" t="s">
        <v>2800</v>
      </c>
      <c r="C1543" s="111" t="s">
        <v>2801</v>
      </c>
      <c r="D1543" s="112" t="s">
        <v>410</v>
      </c>
    </row>
    <row r="1544" spans="1:4" x14ac:dyDescent="0.3">
      <c r="A1544" s="111" t="s">
        <v>312</v>
      </c>
      <c r="B1544" s="111" t="s">
        <v>2802</v>
      </c>
      <c r="C1544" s="111" t="s">
        <v>2803</v>
      </c>
      <c r="D1544" s="112" t="s">
        <v>410</v>
      </c>
    </row>
    <row r="1545" spans="1:4" x14ac:dyDescent="0.3">
      <c r="A1545" s="111" t="s">
        <v>306</v>
      </c>
      <c r="B1545" s="111" t="s">
        <v>2804</v>
      </c>
      <c r="C1545" s="111" t="s">
        <v>2805</v>
      </c>
      <c r="D1545" s="112">
        <v>1925.3</v>
      </c>
    </row>
    <row r="1546" spans="1:4" x14ac:dyDescent="0.3">
      <c r="A1546" s="111" t="s">
        <v>309</v>
      </c>
      <c r="B1546" s="111" t="s">
        <v>2806</v>
      </c>
      <c r="C1546" s="111" t="s">
        <v>2805</v>
      </c>
      <c r="D1546" s="112">
        <v>1925.3</v>
      </c>
    </row>
    <row r="1547" spans="1:4" x14ac:dyDescent="0.3">
      <c r="A1547" s="111" t="s">
        <v>312</v>
      </c>
      <c r="B1547" s="111" t="s">
        <v>2807</v>
      </c>
      <c r="C1547" s="111" t="s">
        <v>2808</v>
      </c>
      <c r="D1547" s="112">
        <v>1922.9</v>
      </c>
    </row>
    <row r="1548" spans="1:4" x14ac:dyDescent="0.3">
      <c r="A1548" s="111" t="s">
        <v>312</v>
      </c>
      <c r="B1548" s="111" t="s">
        <v>2809</v>
      </c>
      <c r="C1548" s="111" t="s">
        <v>2810</v>
      </c>
      <c r="D1548" s="112">
        <v>2.4</v>
      </c>
    </row>
    <row r="1549" spans="1:4" x14ac:dyDescent="0.3">
      <c r="A1549" s="111" t="s">
        <v>306</v>
      </c>
      <c r="B1549" s="111" t="s">
        <v>2811</v>
      </c>
      <c r="C1549" s="111" t="s">
        <v>2812</v>
      </c>
      <c r="D1549" s="112">
        <v>57.2</v>
      </c>
    </row>
    <row r="1550" spans="1:4" x14ac:dyDescent="0.3">
      <c r="A1550" s="111" t="s">
        <v>309</v>
      </c>
      <c r="B1550" s="111" t="s">
        <v>2813</v>
      </c>
      <c r="C1550" s="111" t="s">
        <v>2812</v>
      </c>
      <c r="D1550" s="112">
        <v>57.2</v>
      </c>
    </row>
    <row r="1551" spans="1:4" x14ac:dyDescent="0.3">
      <c r="A1551" s="111" t="s">
        <v>312</v>
      </c>
      <c r="B1551" s="111" t="s">
        <v>2814</v>
      </c>
      <c r="C1551" s="111" t="s">
        <v>2815</v>
      </c>
      <c r="D1551" s="112">
        <v>42.8</v>
      </c>
    </row>
    <row r="1552" spans="1:4" x14ac:dyDescent="0.3">
      <c r="A1552" s="111" t="s">
        <v>312</v>
      </c>
      <c r="B1552" s="111" t="s">
        <v>2816</v>
      </c>
      <c r="C1552" s="111" t="s">
        <v>2817</v>
      </c>
      <c r="D1552" s="112">
        <v>14.4</v>
      </c>
    </row>
    <row r="1553" spans="1:4" x14ac:dyDescent="0.3">
      <c r="A1553" s="111" t="s">
        <v>303</v>
      </c>
      <c r="B1553" s="111" t="s">
        <v>2818</v>
      </c>
      <c r="C1553" s="111" t="s">
        <v>2819</v>
      </c>
      <c r="D1553" s="112">
        <v>4633.3999999999996</v>
      </c>
    </row>
    <row r="1554" spans="1:4" x14ac:dyDescent="0.3">
      <c r="A1554" s="111" t="s">
        <v>306</v>
      </c>
      <c r="B1554" s="111" t="s">
        <v>2820</v>
      </c>
      <c r="C1554" s="111" t="s">
        <v>2821</v>
      </c>
      <c r="D1554" s="112">
        <v>2762.5</v>
      </c>
    </row>
    <row r="1555" spans="1:4" x14ac:dyDescent="0.3">
      <c r="A1555" s="111" t="s">
        <v>309</v>
      </c>
      <c r="B1555" s="111" t="s">
        <v>2822</v>
      </c>
      <c r="C1555" s="111" t="s">
        <v>2821</v>
      </c>
      <c r="D1555" s="112">
        <v>2762.5</v>
      </c>
    </row>
    <row r="1556" spans="1:4" x14ac:dyDescent="0.3">
      <c r="A1556" s="111" t="s">
        <v>312</v>
      </c>
      <c r="B1556" s="111" t="s">
        <v>2823</v>
      </c>
      <c r="C1556" s="111" t="s">
        <v>2824</v>
      </c>
      <c r="D1556" s="112">
        <v>2652.5</v>
      </c>
    </row>
    <row r="1557" spans="1:4" x14ac:dyDescent="0.3">
      <c r="A1557" s="111" t="s">
        <v>312</v>
      </c>
      <c r="B1557" s="111" t="s">
        <v>2825</v>
      </c>
      <c r="C1557" s="111" t="s">
        <v>2826</v>
      </c>
      <c r="D1557" s="112">
        <v>39</v>
      </c>
    </row>
    <row r="1558" spans="1:4" x14ac:dyDescent="0.3">
      <c r="A1558" s="111" t="s">
        <v>312</v>
      </c>
      <c r="B1558" s="111" t="s">
        <v>2827</v>
      </c>
      <c r="C1558" s="111" t="s">
        <v>2828</v>
      </c>
      <c r="D1558" s="112">
        <v>71</v>
      </c>
    </row>
    <row r="1559" spans="1:4" x14ac:dyDescent="0.3">
      <c r="A1559" s="111" t="s">
        <v>306</v>
      </c>
      <c r="B1559" s="111" t="s">
        <v>2829</v>
      </c>
      <c r="C1559" s="111" t="s">
        <v>2830</v>
      </c>
      <c r="D1559" s="112">
        <v>1870.9</v>
      </c>
    </row>
    <row r="1560" spans="1:4" x14ac:dyDescent="0.3">
      <c r="A1560" s="111" t="s">
        <v>309</v>
      </c>
      <c r="B1560" s="111" t="s">
        <v>2831</v>
      </c>
      <c r="C1560" s="111" t="s">
        <v>2832</v>
      </c>
      <c r="D1560" s="112">
        <v>1670.3</v>
      </c>
    </row>
    <row r="1561" spans="1:4" x14ac:dyDescent="0.3">
      <c r="A1561" s="111" t="s">
        <v>312</v>
      </c>
      <c r="B1561" s="111" t="s">
        <v>2833</v>
      </c>
      <c r="C1561" s="111" t="s">
        <v>2834</v>
      </c>
      <c r="D1561" s="112">
        <v>1668.6</v>
      </c>
    </row>
    <row r="1562" spans="1:4" x14ac:dyDescent="0.3">
      <c r="A1562" s="111" t="s">
        <v>312</v>
      </c>
      <c r="B1562" s="111" t="s">
        <v>2835</v>
      </c>
      <c r="C1562" s="111" t="s">
        <v>2836</v>
      </c>
      <c r="D1562" s="112">
        <v>1.8</v>
      </c>
    </row>
    <row r="1563" spans="1:4" x14ac:dyDescent="0.3">
      <c r="A1563" s="111" t="s">
        <v>309</v>
      </c>
      <c r="B1563" s="111" t="s">
        <v>2837</v>
      </c>
      <c r="C1563" s="111" t="s">
        <v>2838</v>
      </c>
      <c r="D1563" s="112">
        <v>200.6</v>
      </c>
    </row>
    <row r="1564" spans="1:4" x14ac:dyDescent="0.3">
      <c r="A1564" s="111" t="s">
        <v>312</v>
      </c>
      <c r="B1564" s="111" t="s">
        <v>2839</v>
      </c>
      <c r="C1564" s="111" t="s">
        <v>2840</v>
      </c>
      <c r="D1564" s="112">
        <v>21.9</v>
      </c>
    </row>
    <row r="1565" spans="1:4" x14ac:dyDescent="0.3">
      <c r="A1565" s="111" t="s">
        <v>312</v>
      </c>
      <c r="B1565" s="111" t="s">
        <v>2841</v>
      </c>
      <c r="C1565" s="111" t="s">
        <v>2842</v>
      </c>
      <c r="D1565" s="112">
        <v>178.7</v>
      </c>
    </row>
    <row r="1566" spans="1:4" x14ac:dyDescent="0.3">
      <c r="A1566" s="111" t="s">
        <v>298</v>
      </c>
      <c r="B1566" s="111" t="s">
        <v>2843</v>
      </c>
      <c r="C1566" s="111" t="s">
        <v>2844</v>
      </c>
      <c r="D1566" s="112">
        <v>54562.8</v>
      </c>
    </row>
    <row r="1567" spans="1:4" x14ac:dyDescent="0.3">
      <c r="A1567" s="111" t="s">
        <v>301</v>
      </c>
      <c r="B1567" s="111" t="s">
        <v>2845</v>
      </c>
      <c r="C1567" s="111" t="s">
        <v>2846</v>
      </c>
      <c r="D1567" s="112">
        <v>30883.7</v>
      </c>
    </row>
    <row r="1568" spans="1:4" x14ac:dyDescent="0.3">
      <c r="A1568" s="111" t="s">
        <v>303</v>
      </c>
      <c r="B1568" s="111" t="s">
        <v>2847</v>
      </c>
      <c r="C1568" s="111" t="s">
        <v>2848</v>
      </c>
      <c r="D1568" s="112">
        <v>7625.4</v>
      </c>
    </row>
    <row r="1569" spans="1:4" x14ac:dyDescent="0.3">
      <c r="A1569" s="111" t="s">
        <v>306</v>
      </c>
      <c r="B1569" s="111" t="s">
        <v>2849</v>
      </c>
      <c r="C1569" s="111" t="s">
        <v>2848</v>
      </c>
      <c r="D1569" s="112">
        <v>7625.4</v>
      </c>
    </row>
    <row r="1570" spans="1:4" x14ac:dyDescent="0.3">
      <c r="A1570" s="111" t="s">
        <v>309</v>
      </c>
      <c r="B1570" s="111" t="s">
        <v>2850</v>
      </c>
      <c r="C1570" s="111" t="s">
        <v>2851</v>
      </c>
      <c r="D1570" s="112">
        <v>2566.1</v>
      </c>
    </row>
    <row r="1571" spans="1:4" x14ac:dyDescent="0.3">
      <c r="A1571" s="111" t="s">
        <v>312</v>
      </c>
      <c r="B1571" s="111" t="s">
        <v>2852</v>
      </c>
      <c r="C1571" s="111" t="s">
        <v>2851</v>
      </c>
      <c r="D1571" s="112">
        <v>2566.1</v>
      </c>
    </row>
    <row r="1572" spans="1:4" x14ac:dyDescent="0.3">
      <c r="A1572" s="111" t="s">
        <v>309</v>
      </c>
      <c r="B1572" s="111" t="s">
        <v>2853</v>
      </c>
      <c r="C1572" s="111" t="s">
        <v>2854</v>
      </c>
      <c r="D1572" s="112">
        <v>2600.9</v>
      </c>
    </row>
    <row r="1573" spans="1:4" x14ac:dyDescent="0.3">
      <c r="A1573" s="111" t="s">
        <v>312</v>
      </c>
      <c r="B1573" s="111" t="s">
        <v>2855</v>
      </c>
      <c r="C1573" s="111" t="s">
        <v>2854</v>
      </c>
      <c r="D1573" s="112">
        <v>2600.9</v>
      </c>
    </row>
    <row r="1574" spans="1:4" x14ac:dyDescent="0.3">
      <c r="A1574" s="111" t="s">
        <v>309</v>
      </c>
      <c r="B1574" s="111" t="s">
        <v>2856</v>
      </c>
      <c r="C1574" s="111" t="s">
        <v>2857</v>
      </c>
      <c r="D1574" s="112">
        <v>1963.7</v>
      </c>
    </row>
    <row r="1575" spans="1:4" x14ac:dyDescent="0.3">
      <c r="A1575" s="111" t="s">
        <v>312</v>
      </c>
      <c r="B1575" s="111" t="s">
        <v>2858</v>
      </c>
      <c r="C1575" s="111" t="s">
        <v>2859</v>
      </c>
      <c r="D1575" s="112">
        <v>1179.3</v>
      </c>
    </row>
    <row r="1576" spans="1:4" x14ac:dyDescent="0.3">
      <c r="A1576" s="111" t="s">
        <v>312</v>
      </c>
      <c r="B1576" s="111" t="s">
        <v>2860</v>
      </c>
      <c r="C1576" s="111" t="s">
        <v>2861</v>
      </c>
      <c r="D1576" s="112">
        <v>784.4</v>
      </c>
    </row>
    <row r="1577" spans="1:4" x14ac:dyDescent="0.3">
      <c r="A1577" s="111" t="s">
        <v>309</v>
      </c>
      <c r="B1577" s="111" t="s">
        <v>2862</v>
      </c>
      <c r="C1577" s="111" t="s">
        <v>2863</v>
      </c>
      <c r="D1577" s="112">
        <v>494.8</v>
      </c>
    </row>
    <row r="1578" spans="1:4" x14ac:dyDescent="0.3">
      <c r="A1578" s="111" t="s">
        <v>312</v>
      </c>
      <c r="B1578" s="111" t="s">
        <v>2864</v>
      </c>
      <c r="C1578" s="111" t="s">
        <v>2863</v>
      </c>
      <c r="D1578" s="112">
        <v>494.8</v>
      </c>
    </row>
    <row r="1579" spans="1:4" x14ac:dyDescent="0.3">
      <c r="A1579" s="111" t="s">
        <v>303</v>
      </c>
      <c r="B1579" s="111" t="s">
        <v>2865</v>
      </c>
      <c r="C1579" s="111" t="s">
        <v>2866</v>
      </c>
      <c r="D1579" s="112">
        <v>732.7</v>
      </c>
    </row>
    <row r="1580" spans="1:4" x14ac:dyDescent="0.3">
      <c r="A1580" s="111" t="s">
        <v>306</v>
      </c>
      <c r="B1580" s="111" t="s">
        <v>2867</v>
      </c>
      <c r="C1580" s="111" t="s">
        <v>2866</v>
      </c>
      <c r="D1580" s="112">
        <v>732.7</v>
      </c>
    </row>
    <row r="1581" spans="1:4" x14ac:dyDescent="0.3">
      <c r="A1581" s="111" t="s">
        <v>309</v>
      </c>
      <c r="B1581" s="111" t="s">
        <v>2868</v>
      </c>
      <c r="C1581" s="111" t="s">
        <v>2869</v>
      </c>
      <c r="D1581" s="112">
        <v>29.4</v>
      </c>
    </row>
    <row r="1582" spans="1:4" x14ac:dyDescent="0.3">
      <c r="A1582" s="111" t="s">
        <v>312</v>
      </c>
      <c r="B1582" s="111" t="s">
        <v>2870</v>
      </c>
      <c r="C1582" s="111" t="s">
        <v>2869</v>
      </c>
      <c r="D1582" s="112">
        <v>29.4</v>
      </c>
    </row>
    <row r="1583" spans="1:4" x14ac:dyDescent="0.3">
      <c r="A1583" s="111" t="s">
        <v>309</v>
      </c>
      <c r="B1583" s="111" t="s">
        <v>2871</v>
      </c>
      <c r="C1583" s="111" t="s">
        <v>2872</v>
      </c>
      <c r="D1583" s="112">
        <v>83.5</v>
      </c>
    </row>
    <row r="1584" spans="1:4" x14ac:dyDescent="0.3">
      <c r="A1584" s="111" t="s">
        <v>312</v>
      </c>
      <c r="B1584" s="111" t="s">
        <v>2873</v>
      </c>
      <c r="C1584" s="111" t="s">
        <v>2872</v>
      </c>
      <c r="D1584" s="112">
        <v>83.5</v>
      </c>
    </row>
    <row r="1585" spans="1:4" x14ac:dyDescent="0.3">
      <c r="A1585" s="111" t="s">
        <v>309</v>
      </c>
      <c r="B1585" s="111" t="s">
        <v>2874</v>
      </c>
      <c r="C1585" s="111" t="s">
        <v>2875</v>
      </c>
      <c r="D1585" s="112">
        <v>369.5</v>
      </c>
    </row>
    <row r="1586" spans="1:4" x14ac:dyDescent="0.3">
      <c r="A1586" s="111" t="s">
        <v>312</v>
      </c>
      <c r="B1586" s="111" t="s">
        <v>2876</v>
      </c>
      <c r="C1586" s="111" t="s">
        <v>2875</v>
      </c>
      <c r="D1586" s="112">
        <v>369.5</v>
      </c>
    </row>
    <row r="1587" spans="1:4" x14ac:dyDescent="0.3">
      <c r="A1587" s="111" t="s">
        <v>309</v>
      </c>
      <c r="B1587" s="111" t="s">
        <v>2877</v>
      </c>
      <c r="C1587" s="111" t="s">
        <v>2878</v>
      </c>
      <c r="D1587" s="112">
        <v>250.2</v>
      </c>
    </row>
    <row r="1588" spans="1:4" x14ac:dyDescent="0.3">
      <c r="A1588" s="111" t="s">
        <v>312</v>
      </c>
      <c r="B1588" s="111" t="s">
        <v>2879</v>
      </c>
      <c r="C1588" s="111" t="s">
        <v>2878</v>
      </c>
      <c r="D1588" s="112">
        <v>250.2</v>
      </c>
    </row>
    <row r="1589" spans="1:4" x14ac:dyDescent="0.3">
      <c r="A1589" s="111" t="s">
        <v>303</v>
      </c>
      <c r="B1589" s="111" t="s">
        <v>2880</v>
      </c>
      <c r="C1589" s="111" t="s">
        <v>2881</v>
      </c>
      <c r="D1589" s="112">
        <v>10795.8</v>
      </c>
    </row>
    <row r="1590" spans="1:4" x14ac:dyDescent="0.3">
      <c r="A1590" s="111" t="s">
        <v>306</v>
      </c>
      <c r="B1590" s="111" t="s">
        <v>2882</v>
      </c>
      <c r="C1590" s="111" t="s">
        <v>2881</v>
      </c>
      <c r="D1590" s="112">
        <v>10795.8</v>
      </c>
    </row>
    <row r="1591" spans="1:4" x14ac:dyDescent="0.3">
      <c r="A1591" s="111" t="s">
        <v>309</v>
      </c>
      <c r="B1591" s="111" t="s">
        <v>2883</v>
      </c>
      <c r="C1591" s="111" t="s">
        <v>2881</v>
      </c>
      <c r="D1591" s="112">
        <v>10795.8</v>
      </c>
    </row>
    <row r="1592" spans="1:4" x14ac:dyDescent="0.3">
      <c r="A1592" s="111" t="s">
        <v>312</v>
      </c>
      <c r="B1592" s="111" t="s">
        <v>2884</v>
      </c>
      <c r="C1592" s="111" t="s">
        <v>2881</v>
      </c>
      <c r="D1592" s="112">
        <v>10795.8</v>
      </c>
    </row>
    <row r="1593" spans="1:4" x14ac:dyDescent="0.3">
      <c r="A1593" s="111" t="s">
        <v>303</v>
      </c>
      <c r="B1593" s="111" t="s">
        <v>2885</v>
      </c>
      <c r="C1593" s="111" t="s">
        <v>2886</v>
      </c>
      <c r="D1593" s="112">
        <v>11729.9</v>
      </c>
    </row>
    <row r="1594" spans="1:4" x14ac:dyDescent="0.3">
      <c r="A1594" s="111" t="s">
        <v>306</v>
      </c>
      <c r="B1594" s="111" t="s">
        <v>2887</v>
      </c>
      <c r="C1594" s="111" t="s">
        <v>2888</v>
      </c>
      <c r="D1594" s="112">
        <v>7223</v>
      </c>
    </row>
    <row r="1595" spans="1:4" x14ac:dyDescent="0.3">
      <c r="A1595" s="111" t="s">
        <v>309</v>
      </c>
      <c r="B1595" s="111" t="s">
        <v>2889</v>
      </c>
      <c r="C1595" s="111" t="s">
        <v>2890</v>
      </c>
      <c r="D1595" s="112">
        <v>1787.3</v>
      </c>
    </row>
    <row r="1596" spans="1:4" x14ac:dyDescent="0.3">
      <c r="A1596" s="111" t="s">
        <v>312</v>
      </c>
      <c r="B1596" s="111" t="s">
        <v>2891</v>
      </c>
      <c r="C1596" s="111" t="s">
        <v>2890</v>
      </c>
      <c r="D1596" s="112">
        <v>1787.3</v>
      </c>
    </row>
    <row r="1597" spans="1:4" x14ac:dyDescent="0.3">
      <c r="A1597" s="111" t="s">
        <v>309</v>
      </c>
      <c r="B1597" s="111" t="s">
        <v>2892</v>
      </c>
      <c r="C1597" s="111" t="s">
        <v>2893</v>
      </c>
      <c r="D1597" s="112">
        <v>2999</v>
      </c>
    </row>
    <row r="1598" spans="1:4" x14ac:dyDescent="0.3">
      <c r="A1598" s="111" t="s">
        <v>312</v>
      </c>
      <c r="B1598" s="111" t="s">
        <v>2894</v>
      </c>
      <c r="C1598" s="111" t="s">
        <v>2893</v>
      </c>
      <c r="D1598" s="112">
        <v>2999</v>
      </c>
    </row>
    <row r="1599" spans="1:4" x14ac:dyDescent="0.3">
      <c r="A1599" s="111" t="s">
        <v>309</v>
      </c>
      <c r="B1599" s="111" t="s">
        <v>2895</v>
      </c>
      <c r="C1599" s="111" t="s">
        <v>2896</v>
      </c>
      <c r="D1599" s="112">
        <v>1127.3</v>
      </c>
    </row>
    <row r="1600" spans="1:4" x14ac:dyDescent="0.3">
      <c r="A1600" s="111" t="s">
        <v>312</v>
      </c>
      <c r="B1600" s="111" t="s">
        <v>2897</v>
      </c>
      <c r="C1600" s="111" t="s">
        <v>2896</v>
      </c>
      <c r="D1600" s="112">
        <v>1127.3</v>
      </c>
    </row>
    <row r="1601" spans="1:4" x14ac:dyDescent="0.3">
      <c r="A1601" s="111" t="s">
        <v>309</v>
      </c>
      <c r="B1601" s="111" t="s">
        <v>2898</v>
      </c>
      <c r="C1601" s="111" t="s">
        <v>2899</v>
      </c>
      <c r="D1601" s="112">
        <v>1309.3</v>
      </c>
    </row>
    <row r="1602" spans="1:4" x14ac:dyDescent="0.3">
      <c r="A1602" s="111" t="s">
        <v>312</v>
      </c>
      <c r="B1602" s="111" t="s">
        <v>2900</v>
      </c>
      <c r="C1602" s="111" t="s">
        <v>2899</v>
      </c>
      <c r="D1602" s="112">
        <v>1309.3</v>
      </c>
    </row>
    <row r="1603" spans="1:4" x14ac:dyDescent="0.3">
      <c r="A1603" s="111" t="s">
        <v>306</v>
      </c>
      <c r="B1603" s="111" t="s">
        <v>2901</v>
      </c>
      <c r="C1603" s="111" t="s">
        <v>2902</v>
      </c>
      <c r="D1603" s="112">
        <v>4506.8999999999996</v>
      </c>
    </row>
    <row r="1604" spans="1:4" x14ac:dyDescent="0.3">
      <c r="A1604" s="111" t="s">
        <v>309</v>
      </c>
      <c r="B1604" s="111" t="s">
        <v>2903</v>
      </c>
      <c r="C1604" s="111" t="s">
        <v>2904</v>
      </c>
      <c r="D1604" s="112">
        <v>2365.6999999999998</v>
      </c>
    </row>
    <row r="1605" spans="1:4" x14ac:dyDescent="0.3">
      <c r="A1605" s="111" t="s">
        <v>312</v>
      </c>
      <c r="B1605" s="111" t="s">
        <v>2905</v>
      </c>
      <c r="C1605" s="111" t="s">
        <v>2904</v>
      </c>
      <c r="D1605" s="112">
        <v>2365.6999999999998</v>
      </c>
    </row>
    <row r="1606" spans="1:4" x14ac:dyDescent="0.3">
      <c r="A1606" s="111" t="s">
        <v>309</v>
      </c>
      <c r="B1606" s="111" t="s">
        <v>2906</v>
      </c>
      <c r="C1606" s="111" t="s">
        <v>2907</v>
      </c>
      <c r="D1606" s="112">
        <v>2141.1999999999998</v>
      </c>
    </row>
    <row r="1607" spans="1:4" x14ac:dyDescent="0.3">
      <c r="A1607" s="111" t="s">
        <v>312</v>
      </c>
      <c r="B1607" s="111" t="s">
        <v>2908</v>
      </c>
      <c r="C1607" s="111" t="s">
        <v>2907</v>
      </c>
      <c r="D1607" s="112">
        <v>2141.1999999999998</v>
      </c>
    </row>
    <row r="1608" spans="1:4" x14ac:dyDescent="0.3">
      <c r="A1608" s="111" t="s">
        <v>301</v>
      </c>
      <c r="B1608" s="111" t="s">
        <v>2909</v>
      </c>
      <c r="C1608" s="111" t="s">
        <v>2844</v>
      </c>
      <c r="D1608" s="112">
        <v>23676</v>
      </c>
    </row>
    <row r="1609" spans="1:4" x14ac:dyDescent="0.3">
      <c r="A1609" s="111" t="s">
        <v>303</v>
      </c>
      <c r="B1609" s="111" t="s">
        <v>2910</v>
      </c>
      <c r="C1609" s="111" t="s">
        <v>2911</v>
      </c>
      <c r="D1609" s="112">
        <v>1077.0999999999999</v>
      </c>
    </row>
    <row r="1610" spans="1:4" x14ac:dyDescent="0.3">
      <c r="A1610" s="111" t="s">
        <v>306</v>
      </c>
      <c r="B1610" s="111" t="s">
        <v>2912</v>
      </c>
      <c r="C1610" s="111" t="s">
        <v>2913</v>
      </c>
      <c r="D1610" s="112">
        <v>1034.9000000000001</v>
      </c>
    </row>
    <row r="1611" spans="1:4" x14ac:dyDescent="0.3">
      <c r="A1611" s="111" t="s">
        <v>309</v>
      </c>
      <c r="B1611" s="111" t="s">
        <v>2914</v>
      </c>
      <c r="C1611" s="111" t="s">
        <v>2915</v>
      </c>
      <c r="D1611" s="112">
        <v>487.8</v>
      </c>
    </row>
    <row r="1612" spans="1:4" x14ac:dyDescent="0.3">
      <c r="A1612" s="111" t="s">
        <v>312</v>
      </c>
      <c r="B1612" s="111" t="s">
        <v>2916</v>
      </c>
      <c r="C1612" s="111" t="s">
        <v>2915</v>
      </c>
      <c r="D1612" s="112">
        <v>487.8</v>
      </c>
    </row>
    <row r="1613" spans="1:4" x14ac:dyDescent="0.3">
      <c r="A1613" s="111" t="s">
        <v>309</v>
      </c>
      <c r="B1613" s="111" t="s">
        <v>2917</v>
      </c>
      <c r="C1613" s="111" t="s">
        <v>2918</v>
      </c>
      <c r="D1613" s="112">
        <v>547.1</v>
      </c>
    </row>
    <row r="1614" spans="1:4" x14ac:dyDescent="0.3">
      <c r="A1614" s="111" t="s">
        <v>312</v>
      </c>
      <c r="B1614" s="111" t="s">
        <v>2919</v>
      </c>
      <c r="C1614" s="111" t="s">
        <v>2918</v>
      </c>
      <c r="D1614" s="112">
        <v>547.1</v>
      </c>
    </row>
    <row r="1615" spans="1:4" x14ac:dyDescent="0.3">
      <c r="A1615" s="111" t="s">
        <v>306</v>
      </c>
      <c r="B1615" s="111" t="s">
        <v>2920</v>
      </c>
      <c r="C1615" s="111" t="s">
        <v>2921</v>
      </c>
      <c r="D1615" s="112">
        <v>42.2</v>
      </c>
    </row>
    <row r="1616" spans="1:4" x14ac:dyDescent="0.3">
      <c r="A1616" s="111" t="s">
        <v>309</v>
      </c>
      <c r="B1616" s="111" t="s">
        <v>2922</v>
      </c>
      <c r="C1616" s="111" t="s">
        <v>2923</v>
      </c>
      <c r="D1616" s="112">
        <v>0.3</v>
      </c>
    </row>
    <row r="1617" spans="1:4" x14ac:dyDescent="0.3">
      <c r="A1617" s="111" t="s">
        <v>312</v>
      </c>
      <c r="B1617" s="111" t="s">
        <v>2924</v>
      </c>
      <c r="C1617" s="111" t="s">
        <v>2923</v>
      </c>
      <c r="D1617" s="112">
        <v>0.3</v>
      </c>
    </row>
    <row r="1618" spans="1:4" x14ac:dyDescent="0.3">
      <c r="A1618" s="111" t="s">
        <v>309</v>
      </c>
      <c r="B1618" s="111" t="s">
        <v>2925</v>
      </c>
      <c r="C1618" s="111" t="s">
        <v>2926</v>
      </c>
      <c r="D1618" s="112">
        <v>42</v>
      </c>
    </row>
    <row r="1619" spans="1:4" x14ac:dyDescent="0.3">
      <c r="A1619" s="111" t="s">
        <v>312</v>
      </c>
      <c r="B1619" s="111" t="s">
        <v>2927</v>
      </c>
      <c r="C1619" s="111" t="s">
        <v>2928</v>
      </c>
      <c r="D1619" s="112">
        <v>42</v>
      </c>
    </row>
    <row r="1620" spans="1:4" x14ac:dyDescent="0.3">
      <c r="A1620" s="111" t="s">
        <v>303</v>
      </c>
      <c r="B1620" s="111" t="s">
        <v>2929</v>
      </c>
      <c r="C1620" s="111" t="s">
        <v>2930</v>
      </c>
      <c r="D1620" s="112">
        <v>8092.3</v>
      </c>
    </row>
    <row r="1621" spans="1:4" x14ac:dyDescent="0.3">
      <c r="A1621" s="111" t="s">
        <v>306</v>
      </c>
      <c r="B1621" s="111" t="s">
        <v>2931</v>
      </c>
      <c r="C1621" s="111" t="s">
        <v>2932</v>
      </c>
      <c r="D1621" s="112">
        <v>5537.6</v>
      </c>
    </row>
    <row r="1622" spans="1:4" x14ac:dyDescent="0.3">
      <c r="A1622" s="111" t="s">
        <v>309</v>
      </c>
      <c r="B1622" s="111" t="s">
        <v>2933</v>
      </c>
      <c r="C1622" s="111" t="s">
        <v>2934</v>
      </c>
      <c r="D1622" s="112">
        <v>4752.6000000000004</v>
      </c>
    </row>
    <row r="1623" spans="1:4" x14ac:dyDescent="0.3">
      <c r="A1623" s="111" t="s">
        <v>312</v>
      </c>
      <c r="B1623" s="111" t="s">
        <v>2935</v>
      </c>
      <c r="C1623" s="111" t="s">
        <v>2934</v>
      </c>
      <c r="D1623" s="112">
        <v>4752.6000000000004</v>
      </c>
    </row>
    <row r="1624" spans="1:4" x14ac:dyDescent="0.3">
      <c r="A1624" s="111" t="s">
        <v>309</v>
      </c>
      <c r="B1624" s="111" t="s">
        <v>2936</v>
      </c>
      <c r="C1624" s="111" t="s">
        <v>2937</v>
      </c>
      <c r="D1624" s="112">
        <v>785</v>
      </c>
    </row>
    <row r="1625" spans="1:4" x14ac:dyDescent="0.3">
      <c r="A1625" s="111" t="s">
        <v>312</v>
      </c>
      <c r="B1625" s="111" t="s">
        <v>2938</v>
      </c>
      <c r="C1625" s="111" t="s">
        <v>2937</v>
      </c>
      <c r="D1625" s="112">
        <v>785</v>
      </c>
    </row>
    <row r="1626" spans="1:4" x14ac:dyDescent="0.3">
      <c r="A1626" s="111" t="s">
        <v>306</v>
      </c>
      <c r="B1626" s="111" t="s">
        <v>2939</v>
      </c>
      <c r="C1626" s="111" t="s">
        <v>2940</v>
      </c>
      <c r="D1626" s="112">
        <v>2554.6999999999998</v>
      </c>
    </row>
    <row r="1627" spans="1:4" x14ac:dyDescent="0.3">
      <c r="A1627" s="111" t="s">
        <v>309</v>
      </c>
      <c r="B1627" s="111" t="s">
        <v>2941</v>
      </c>
      <c r="C1627" s="111" t="s">
        <v>2942</v>
      </c>
      <c r="D1627" s="112">
        <v>310.10000000000002</v>
      </c>
    </row>
    <row r="1628" spans="1:4" x14ac:dyDescent="0.3">
      <c r="A1628" s="111" t="s">
        <v>312</v>
      </c>
      <c r="B1628" s="111" t="s">
        <v>2943</v>
      </c>
      <c r="C1628" s="111" t="s">
        <v>2942</v>
      </c>
      <c r="D1628" s="112">
        <v>310.10000000000002</v>
      </c>
    </row>
    <row r="1629" spans="1:4" x14ac:dyDescent="0.3">
      <c r="A1629" s="111" t="s">
        <v>309</v>
      </c>
      <c r="B1629" s="111" t="s">
        <v>2944</v>
      </c>
      <c r="C1629" s="111" t="s">
        <v>2945</v>
      </c>
      <c r="D1629" s="112">
        <v>846.7</v>
      </c>
    </row>
    <row r="1630" spans="1:4" x14ac:dyDescent="0.3">
      <c r="A1630" s="111" t="s">
        <v>312</v>
      </c>
      <c r="B1630" s="111" t="s">
        <v>2946</v>
      </c>
      <c r="C1630" s="111" t="s">
        <v>2945</v>
      </c>
      <c r="D1630" s="112">
        <v>846.7</v>
      </c>
    </row>
    <row r="1631" spans="1:4" x14ac:dyDescent="0.3">
      <c r="A1631" s="111" t="s">
        <v>309</v>
      </c>
      <c r="B1631" s="111" t="s">
        <v>2947</v>
      </c>
      <c r="C1631" s="111" t="s">
        <v>2948</v>
      </c>
      <c r="D1631" s="112">
        <v>159.4</v>
      </c>
    </row>
    <row r="1632" spans="1:4" x14ac:dyDescent="0.3">
      <c r="A1632" s="111" t="s">
        <v>312</v>
      </c>
      <c r="B1632" s="111" t="s">
        <v>2949</v>
      </c>
      <c r="C1632" s="111" t="s">
        <v>2948</v>
      </c>
      <c r="D1632" s="112">
        <v>159.4</v>
      </c>
    </row>
    <row r="1633" spans="1:4" x14ac:dyDescent="0.3">
      <c r="A1633" s="111" t="s">
        <v>309</v>
      </c>
      <c r="B1633" s="111" t="s">
        <v>2950</v>
      </c>
      <c r="C1633" s="111" t="s">
        <v>2951</v>
      </c>
      <c r="D1633" s="112">
        <v>213.6</v>
      </c>
    </row>
    <row r="1634" spans="1:4" x14ac:dyDescent="0.3">
      <c r="A1634" s="111" t="s">
        <v>312</v>
      </c>
      <c r="B1634" s="111" t="s">
        <v>2952</v>
      </c>
      <c r="C1634" s="111" t="s">
        <v>2951</v>
      </c>
      <c r="D1634" s="112">
        <v>213.6</v>
      </c>
    </row>
    <row r="1635" spans="1:4" x14ac:dyDescent="0.3">
      <c r="A1635" s="111" t="s">
        <v>309</v>
      </c>
      <c r="B1635" s="111" t="s">
        <v>2953</v>
      </c>
      <c r="C1635" s="111" t="s">
        <v>2954</v>
      </c>
      <c r="D1635" s="112">
        <v>214.7</v>
      </c>
    </row>
    <row r="1636" spans="1:4" x14ac:dyDescent="0.3">
      <c r="A1636" s="111" t="s">
        <v>312</v>
      </c>
      <c r="B1636" s="111" t="s">
        <v>2955</v>
      </c>
      <c r="C1636" s="111" t="s">
        <v>2954</v>
      </c>
      <c r="D1636" s="112">
        <v>214.7</v>
      </c>
    </row>
    <row r="1637" spans="1:4" x14ac:dyDescent="0.3">
      <c r="A1637" s="111" t="s">
        <v>309</v>
      </c>
      <c r="B1637" s="111" t="s">
        <v>2956</v>
      </c>
      <c r="C1637" s="111" t="s">
        <v>2957</v>
      </c>
      <c r="D1637" s="112">
        <v>810.2</v>
      </c>
    </row>
    <row r="1638" spans="1:4" x14ac:dyDescent="0.3">
      <c r="A1638" s="111" t="s">
        <v>312</v>
      </c>
      <c r="B1638" s="111" t="s">
        <v>2958</v>
      </c>
      <c r="C1638" s="111" t="s">
        <v>2957</v>
      </c>
      <c r="D1638" s="112">
        <v>810.2</v>
      </c>
    </row>
    <row r="1639" spans="1:4" x14ac:dyDescent="0.3">
      <c r="A1639" s="111" t="s">
        <v>303</v>
      </c>
      <c r="B1639" s="111" t="s">
        <v>2959</v>
      </c>
      <c r="C1639" s="111" t="s">
        <v>2960</v>
      </c>
      <c r="D1639" s="112">
        <v>14506.5</v>
      </c>
    </row>
    <row r="1640" spans="1:4" x14ac:dyDescent="0.3">
      <c r="A1640" s="111" t="s">
        <v>306</v>
      </c>
      <c r="B1640" s="111" t="s">
        <v>2961</v>
      </c>
      <c r="C1640" s="111" t="s">
        <v>2960</v>
      </c>
      <c r="D1640" s="112">
        <v>14506.5</v>
      </c>
    </row>
    <row r="1641" spans="1:4" x14ac:dyDescent="0.3">
      <c r="A1641" s="111" t="s">
        <v>309</v>
      </c>
      <c r="B1641" s="111" t="s">
        <v>2962</v>
      </c>
      <c r="C1641" s="111" t="s">
        <v>2963</v>
      </c>
      <c r="D1641" s="112">
        <v>1936.5</v>
      </c>
    </row>
    <row r="1642" spans="1:4" x14ac:dyDescent="0.3">
      <c r="A1642" s="111" t="s">
        <v>312</v>
      </c>
      <c r="B1642" s="111" t="s">
        <v>2964</v>
      </c>
      <c r="C1642" s="111" t="s">
        <v>2965</v>
      </c>
      <c r="D1642" s="112">
        <v>1246.5</v>
      </c>
    </row>
    <row r="1643" spans="1:4" x14ac:dyDescent="0.3">
      <c r="A1643" s="111" t="s">
        <v>312</v>
      </c>
      <c r="B1643" s="111" t="s">
        <v>2966</v>
      </c>
      <c r="C1643" s="111" t="s">
        <v>2967</v>
      </c>
      <c r="D1643" s="112">
        <v>690</v>
      </c>
    </row>
    <row r="1644" spans="1:4" x14ac:dyDescent="0.3">
      <c r="A1644" s="111" t="s">
        <v>309</v>
      </c>
      <c r="B1644" s="111" t="s">
        <v>2968</v>
      </c>
      <c r="C1644" s="111" t="s">
        <v>2969</v>
      </c>
      <c r="D1644" s="112">
        <v>7649.5</v>
      </c>
    </row>
    <row r="1645" spans="1:4" x14ac:dyDescent="0.3">
      <c r="A1645" s="111" t="s">
        <v>312</v>
      </c>
      <c r="B1645" s="111" t="s">
        <v>2970</v>
      </c>
      <c r="C1645" s="111" t="s">
        <v>2971</v>
      </c>
      <c r="D1645" s="112">
        <v>5581.2</v>
      </c>
    </row>
    <row r="1646" spans="1:4" x14ac:dyDescent="0.3">
      <c r="A1646" s="111" t="s">
        <v>312</v>
      </c>
      <c r="B1646" s="111" t="s">
        <v>2972</v>
      </c>
      <c r="C1646" s="111" t="s">
        <v>2973</v>
      </c>
      <c r="D1646" s="112">
        <v>2068.1999999999998</v>
      </c>
    </row>
    <row r="1647" spans="1:4" x14ac:dyDescent="0.3">
      <c r="A1647" s="111" t="s">
        <v>309</v>
      </c>
      <c r="B1647" s="111" t="s">
        <v>2974</v>
      </c>
      <c r="C1647" s="111" t="s">
        <v>2975</v>
      </c>
      <c r="D1647" s="112">
        <v>1885.7</v>
      </c>
    </row>
    <row r="1648" spans="1:4" x14ac:dyDescent="0.3">
      <c r="A1648" s="111" t="s">
        <v>312</v>
      </c>
      <c r="B1648" s="111" t="s">
        <v>2976</v>
      </c>
      <c r="C1648" s="111" t="s">
        <v>2975</v>
      </c>
      <c r="D1648" s="112">
        <v>1885.7</v>
      </c>
    </row>
    <row r="1649" spans="1:4" x14ac:dyDescent="0.3">
      <c r="A1649" s="111" t="s">
        <v>309</v>
      </c>
      <c r="B1649" s="111" t="s">
        <v>2977</v>
      </c>
      <c r="C1649" s="111" t="s">
        <v>2978</v>
      </c>
      <c r="D1649" s="112">
        <v>1101.5</v>
      </c>
    </row>
    <row r="1650" spans="1:4" x14ac:dyDescent="0.3">
      <c r="A1650" s="111" t="s">
        <v>312</v>
      </c>
      <c r="B1650" s="111" t="s">
        <v>2979</v>
      </c>
      <c r="C1650" s="111" t="s">
        <v>2978</v>
      </c>
      <c r="D1650" s="112">
        <v>1101.5</v>
      </c>
    </row>
    <row r="1651" spans="1:4" x14ac:dyDescent="0.3">
      <c r="A1651" s="111" t="s">
        <v>309</v>
      </c>
      <c r="B1651" s="111" t="s">
        <v>2980</v>
      </c>
      <c r="C1651" s="111" t="s">
        <v>2981</v>
      </c>
      <c r="D1651" s="112">
        <v>1933.3</v>
      </c>
    </row>
    <row r="1652" spans="1:4" x14ac:dyDescent="0.3">
      <c r="A1652" s="111" t="s">
        <v>312</v>
      </c>
      <c r="B1652" s="111" t="s">
        <v>2982</v>
      </c>
      <c r="C1652" s="111" t="s">
        <v>2981</v>
      </c>
      <c r="D1652" s="112">
        <v>1933.3</v>
      </c>
    </row>
    <row r="1653" spans="1:4" x14ac:dyDescent="0.3">
      <c r="A1653" s="111" t="s">
        <v>301</v>
      </c>
      <c r="B1653" s="111" t="s">
        <v>2983</v>
      </c>
      <c r="C1653" s="111" t="s">
        <v>2984</v>
      </c>
      <c r="D1653" s="112">
        <v>0.1</v>
      </c>
    </row>
    <row r="1654" spans="1:4" x14ac:dyDescent="0.3">
      <c r="A1654" s="111" t="s">
        <v>303</v>
      </c>
      <c r="B1654" s="111" t="s">
        <v>2985</v>
      </c>
      <c r="C1654" s="111" t="s">
        <v>2986</v>
      </c>
      <c r="D1654" s="112">
        <v>0.1</v>
      </c>
    </row>
    <row r="1655" spans="1:4" x14ac:dyDescent="0.3">
      <c r="A1655" s="111" t="s">
        <v>306</v>
      </c>
      <c r="B1655" s="111" t="s">
        <v>2987</v>
      </c>
      <c r="C1655" s="111" t="s">
        <v>2986</v>
      </c>
      <c r="D1655" s="112">
        <v>0.1</v>
      </c>
    </row>
    <row r="1656" spans="1:4" x14ac:dyDescent="0.3">
      <c r="A1656" s="111" t="s">
        <v>309</v>
      </c>
      <c r="B1656" s="111" t="s">
        <v>2988</v>
      </c>
      <c r="C1656" s="111" t="s">
        <v>2986</v>
      </c>
      <c r="D1656" s="112">
        <v>0.1</v>
      </c>
    </row>
    <row r="1657" spans="1:4" x14ac:dyDescent="0.3">
      <c r="A1657" s="111" t="s">
        <v>312</v>
      </c>
      <c r="B1657" s="111" t="s">
        <v>2989</v>
      </c>
      <c r="C1657" s="111" t="s">
        <v>2986</v>
      </c>
      <c r="D1657" s="112">
        <v>0.1</v>
      </c>
    </row>
    <row r="1658" spans="1:4" x14ac:dyDescent="0.3">
      <c r="A1658" s="111" t="s">
        <v>301</v>
      </c>
      <c r="B1658" s="111" t="s">
        <v>2990</v>
      </c>
      <c r="C1658" s="111" t="s">
        <v>2991</v>
      </c>
      <c r="D1658" s="112">
        <v>3</v>
      </c>
    </row>
    <row r="1659" spans="1:4" x14ac:dyDescent="0.3">
      <c r="A1659" s="111" t="s">
        <v>303</v>
      </c>
      <c r="B1659" s="111" t="s">
        <v>2992</v>
      </c>
      <c r="C1659" s="111" t="s">
        <v>2993</v>
      </c>
      <c r="D1659" s="112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014A-C760-48A9-A95D-AE76F30065F4}">
  <dimension ref="A1:BP75"/>
  <sheetViews>
    <sheetView tabSelected="1" topLeftCell="A35" zoomScale="85" zoomScaleNormal="85" workbookViewId="0">
      <pane xSplit="1" topLeftCell="B1" activePane="topRight" state="frozen"/>
      <selection pane="topRight" activeCell="F41" sqref="F41:G41"/>
    </sheetView>
  </sheetViews>
  <sheetFormatPr baseColWidth="10" defaultRowHeight="14.4" x14ac:dyDescent="0.3"/>
  <cols>
    <col min="1" max="1" width="43.44140625" customWidth="1"/>
    <col min="2" max="2" width="13.88671875" customWidth="1"/>
    <col min="3" max="3" width="14.21875" customWidth="1"/>
    <col min="5" max="5" width="17.21875" customWidth="1"/>
    <col min="8" max="9" width="14" customWidth="1"/>
    <col min="66" max="66" width="13.88671875" customWidth="1"/>
  </cols>
  <sheetData>
    <row r="1" spans="1:68" x14ac:dyDescent="0.3">
      <c r="A1" s="2" t="s">
        <v>258</v>
      </c>
    </row>
    <row r="2" spans="1:68" ht="15.6" x14ac:dyDescent="0.35">
      <c r="A2" s="36" t="s">
        <v>238</v>
      </c>
    </row>
    <row r="4" spans="1:68" s="2" customFormat="1" x14ac:dyDescent="0.3">
      <c r="A4" s="2" t="s">
        <v>249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2" t="s">
        <v>15</v>
      </c>
      <c r="R4" s="2" t="s">
        <v>16</v>
      </c>
      <c r="S4" s="2" t="s">
        <v>17</v>
      </c>
      <c r="T4" s="2" t="s">
        <v>18</v>
      </c>
      <c r="U4" s="2" t="s">
        <v>19</v>
      </c>
      <c r="V4" s="2" t="s">
        <v>20</v>
      </c>
      <c r="W4" s="2" t="s">
        <v>21</v>
      </c>
      <c r="X4" s="2" t="s">
        <v>22</v>
      </c>
      <c r="Y4" s="2" t="s">
        <v>23</v>
      </c>
      <c r="Z4" s="2" t="s">
        <v>24</v>
      </c>
      <c r="AA4" s="2" t="s">
        <v>25</v>
      </c>
      <c r="AB4" s="2" t="s">
        <v>26</v>
      </c>
      <c r="AC4" s="2" t="s">
        <v>27</v>
      </c>
      <c r="AD4" s="2" t="s">
        <v>28</v>
      </c>
      <c r="AE4" s="2" t="s">
        <v>29</v>
      </c>
      <c r="AF4" s="2" t="s">
        <v>30</v>
      </c>
      <c r="AG4" s="2" t="s">
        <v>31</v>
      </c>
      <c r="AH4" s="2" t="s">
        <v>32</v>
      </c>
      <c r="AI4" s="2" t="s">
        <v>33</v>
      </c>
      <c r="AJ4" s="2" t="s">
        <v>34</v>
      </c>
      <c r="AK4" s="2" t="s">
        <v>35</v>
      </c>
      <c r="AL4" s="2" t="s">
        <v>36</v>
      </c>
      <c r="AM4" s="2" t="s">
        <v>37</v>
      </c>
      <c r="AN4" s="2" t="s">
        <v>38</v>
      </c>
      <c r="AO4" s="2" t="s">
        <v>39</v>
      </c>
      <c r="AP4" s="2" t="s">
        <v>40</v>
      </c>
      <c r="AQ4" s="2" t="s">
        <v>41</v>
      </c>
      <c r="AR4" s="2" t="s">
        <v>42</v>
      </c>
      <c r="AS4" s="2" t="s">
        <v>43</v>
      </c>
      <c r="AT4" s="2" t="s">
        <v>44</v>
      </c>
      <c r="AU4" s="2" t="s">
        <v>45</v>
      </c>
      <c r="AV4" s="2" t="s">
        <v>46</v>
      </c>
      <c r="AW4" s="2" t="s">
        <v>47</v>
      </c>
      <c r="AX4" s="2" t="s">
        <v>48</v>
      </c>
      <c r="AY4" s="2" t="s">
        <v>49</v>
      </c>
      <c r="AZ4" s="2" t="s">
        <v>50</v>
      </c>
      <c r="BA4" s="2" t="s">
        <v>51</v>
      </c>
      <c r="BB4" s="2" t="s">
        <v>52</v>
      </c>
      <c r="BC4" s="2" t="s">
        <v>53</v>
      </c>
      <c r="BD4" s="2" t="s">
        <v>54</v>
      </c>
      <c r="BE4" s="2" t="s">
        <v>55</v>
      </c>
      <c r="BF4" s="2" t="s">
        <v>56</v>
      </c>
      <c r="BG4" s="2" t="s">
        <v>57</v>
      </c>
      <c r="BH4" s="2" t="s">
        <v>58</v>
      </c>
      <c r="BI4" s="2" t="s">
        <v>59</v>
      </c>
      <c r="BJ4" s="2" t="s">
        <v>60</v>
      </c>
      <c r="BK4" s="2" t="s">
        <v>61</v>
      </c>
      <c r="BL4" s="2" t="s">
        <v>62</v>
      </c>
      <c r="BM4" s="2" t="s">
        <v>63</v>
      </c>
      <c r="BN4" s="2" t="s">
        <v>64</v>
      </c>
      <c r="BP4" s="44" t="s">
        <v>240</v>
      </c>
    </row>
    <row r="5" spans="1:68" s="2" customFormat="1" ht="133.80000000000001" customHeight="1" x14ac:dyDescent="0.3">
      <c r="B5" s="33" t="s">
        <v>167</v>
      </c>
      <c r="C5" s="33" t="s">
        <v>168</v>
      </c>
      <c r="D5" s="33" t="s">
        <v>169</v>
      </c>
      <c r="E5" s="33" t="s">
        <v>170</v>
      </c>
      <c r="F5" s="33" t="s">
        <v>171</v>
      </c>
      <c r="G5" s="33" t="s">
        <v>172</v>
      </c>
      <c r="H5" s="33" t="s">
        <v>173</v>
      </c>
      <c r="I5" s="33" t="s">
        <v>174</v>
      </c>
      <c r="J5" s="33" t="s">
        <v>175</v>
      </c>
      <c r="K5" s="33" t="s">
        <v>176</v>
      </c>
      <c r="L5" s="33" t="s">
        <v>177</v>
      </c>
      <c r="M5" s="33" t="s">
        <v>178</v>
      </c>
      <c r="N5" s="33" t="s">
        <v>179</v>
      </c>
      <c r="O5" s="33" t="s">
        <v>180</v>
      </c>
      <c r="P5" s="33" t="s">
        <v>181</v>
      </c>
      <c r="Q5" s="33" t="s">
        <v>182</v>
      </c>
      <c r="R5" s="33" t="s">
        <v>183</v>
      </c>
      <c r="S5" s="33" t="s">
        <v>184</v>
      </c>
      <c r="T5" s="33" t="s">
        <v>185</v>
      </c>
      <c r="U5" s="33" t="s">
        <v>186</v>
      </c>
      <c r="V5" s="33" t="s">
        <v>187</v>
      </c>
      <c r="W5" s="33" t="s">
        <v>188</v>
      </c>
      <c r="X5" s="33" t="s">
        <v>189</v>
      </c>
      <c r="Y5" s="33" t="s">
        <v>190</v>
      </c>
      <c r="Z5" s="33" t="s">
        <v>191</v>
      </c>
      <c r="AA5" s="33" t="s">
        <v>192</v>
      </c>
      <c r="AB5" s="33" t="s">
        <v>193</v>
      </c>
      <c r="AC5" s="33" t="s">
        <v>194</v>
      </c>
      <c r="AD5" s="33" t="s">
        <v>195</v>
      </c>
      <c r="AE5" s="33" t="s">
        <v>196</v>
      </c>
      <c r="AF5" s="33" t="s">
        <v>197</v>
      </c>
      <c r="AG5" s="33" t="s">
        <v>198</v>
      </c>
      <c r="AH5" s="33" t="s">
        <v>199</v>
      </c>
      <c r="AI5" s="33" t="s">
        <v>200</v>
      </c>
      <c r="AJ5" s="33" t="s">
        <v>201</v>
      </c>
      <c r="AK5" s="33" t="s">
        <v>202</v>
      </c>
      <c r="AL5" s="33" t="s">
        <v>203</v>
      </c>
      <c r="AM5" s="33" t="s">
        <v>204</v>
      </c>
      <c r="AN5" s="33" t="s">
        <v>205</v>
      </c>
      <c r="AO5" s="33" t="s">
        <v>206</v>
      </c>
      <c r="AP5" s="33" t="s">
        <v>207</v>
      </c>
      <c r="AQ5" s="33" t="s">
        <v>208</v>
      </c>
      <c r="AR5" s="33" t="s">
        <v>209</v>
      </c>
      <c r="AS5" s="33" t="s">
        <v>210</v>
      </c>
      <c r="AT5" s="33" t="s">
        <v>211</v>
      </c>
      <c r="AU5" s="33" t="s">
        <v>212</v>
      </c>
      <c r="AV5" s="33" t="s">
        <v>213</v>
      </c>
      <c r="AW5" s="33" t="s">
        <v>214</v>
      </c>
      <c r="AX5" s="33" t="s">
        <v>215</v>
      </c>
      <c r="AY5" s="33" t="s">
        <v>216</v>
      </c>
      <c r="AZ5" s="33" t="s">
        <v>217</v>
      </c>
      <c r="BA5" s="33" t="s">
        <v>218</v>
      </c>
      <c r="BB5" s="33" t="s">
        <v>219</v>
      </c>
      <c r="BC5" s="33" t="s">
        <v>220</v>
      </c>
      <c r="BD5" s="33" t="s">
        <v>221</v>
      </c>
      <c r="BE5" s="33" t="s">
        <v>222</v>
      </c>
      <c r="BF5" s="33" t="s">
        <v>223</v>
      </c>
      <c r="BG5" s="33" t="s">
        <v>224</v>
      </c>
      <c r="BH5" s="33" t="s">
        <v>225</v>
      </c>
      <c r="BI5" s="33" t="s">
        <v>226</v>
      </c>
      <c r="BJ5" s="33" t="s">
        <v>227</v>
      </c>
      <c r="BK5" s="33" t="s">
        <v>228</v>
      </c>
      <c r="BL5" s="33" t="s">
        <v>229</v>
      </c>
      <c r="BM5" s="33" t="s">
        <v>230</v>
      </c>
    </row>
    <row r="6" spans="1:68" x14ac:dyDescent="0.3">
      <c r="A6" t="s">
        <v>231</v>
      </c>
      <c r="B6">
        <f>emGES_dom_dtot_typ_FR19!B6+emGES_imp_hWO_dtot_typ_FR19!B6</f>
        <v>29420.813631018369</v>
      </c>
      <c r="C6">
        <f>emGES_dom_dtot_typ_FR19!C6+emGES_imp_hWO_dtot_typ_FR19!C6</f>
        <v>420.08448915869837</v>
      </c>
      <c r="D6">
        <f>emGES_dom_dtot_typ_FR19!D6+emGES_imp_hWO_dtot_typ_FR19!D6</f>
        <v>693.49013423962094</v>
      </c>
      <c r="E6">
        <f>emGES_dom_dtot_typ_FR19!E6+emGES_imp_hWO_dtot_typ_FR19!E6</f>
        <v>2.6290678314999658</v>
      </c>
      <c r="F6">
        <f>emGES_dom_dtot_typ_FR19!F6+emGES_imp_hWO_dtot_typ_FR19!F6</f>
        <v>64785.611285061663</v>
      </c>
      <c r="G6">
        <f>emGES_dom_dtot_typ_FR19!G6+emGES_imp_hWO_dtot_typ_FR19!G6</f>
        <v>6404.3685148017466</v>
      </c>
      <c r="H6">
        <f>emGES_dom_dtot_typ_FR19!H6+emGES_imp_hWO_dtot_typ_FR19!H6</f>
        <v>217.08255782540562</v>
      </c>
      <c r="I6">
        <f>emGES_dom_dtot_typ_FR19!I6+emGES_imp_hWO_dtot_typ_FR19!I6</f>
        <v>1776.5485896726516</v>
      </c>
      <c r="J6">
        <f>emGES_dom_dtot_typ_FR19!J6+emGES_imp_hWO_dtot_typ_FR19!J6</f>
        <v>0</v>
      </c>
      <c r="K6">
        <f>emGES_dom_dtot_typ_FR19!K6+emGES_imp_hWO_dtot_typ_FR19!K6</f>
        <v>55635.991617614069</v>
      </c>
      <c r="L6">
        <f>emGES_dom_dtot_typ_FR19!L6+emGES_imp_hWO_dtot_typ_FR19!L6</f>
        <v>5813.0980631950952</v>
      </c>
      <c r="M6">
        <f>emGES_dom_dtot_typ_FR19!M6+emGES_imp_hWO_dtot_typ_FR19!M6</f>
        <v>1498.9412330948473</v>
      </c>
      <c r="N6">
        <f>emGES_dom_dtot_typ_FR19!N6+emGES_imp_hWO_dtot_typ_FR19!N6</f>
        <v>1029.4309485109743</v>
      </c>
      <c r="O6">
        <f>emGES_dom_dtot_typ_FR19!O6+emGES_imp_hWO_dtot_typ_FR19!O6</f>
        <v>2768.0821723634535</v>
      </c>
      <c r="P6">
        <f>emGES_dom_dtot_typ_FR19!P6+emGES_imp_hWO_dtot_typ_FR19!P6</f>
        <v>74.361598236006188</v>
      </c>
      <c r="Q6">
        <f>emGES_dom_dtot_typ_FR19!Q6+emGES_imp_hWO_dtot_typ_FR19!Q6</f>
        <v>1226.9264899763477</v>
      </c>
      <c r="R6">
        <f>emGES_dom_dtot_typ_FR19!R6+emGES_imp_hWO_dtot_typ_FR19!R6</f>
        <v>2328.0771671462799</v>
      </c>
      <c r="S6">
        <f>emGES_dom_dtot_typ_FR19!S6+emGES_imp_hWO_dtot_typ_FR19!S6</f>
        <v>2265.057128979965</v>
      </c>
      <c r="T6">
        <f>emGES_dom_dtot_typ_FR19!T6+emGES_imp_hWO_dtot_typ_FR19!T6</f>
        <v>158.55337236104717</v>
      </c>
      <c r="U6">
        <f>emGES_dom_dtot_typ_FR19!U6+emGES_imp_hWO_dtot_typ_FR19!U6</f>
        <v>12723.624485308919</v>
      </c>
      <c r="V6">
        <f>emGES_dom_dtot_typ_FR19!V6+emGES_imp_hWO_dtot_typ_FR19!V6</f>
        <v>844.09525550809167</v>
      </c>
      <c r="W6">
        <f>emGES_dom_dtot_typ_FR19!W6+emGES_imp_hWO_dtot_typ_FR19!W6</f>
        <v>4069.8213248456127</v>
      </c>
      <c r="X6">
        <f>emGES_dom_dtot_typ_FR19!X6+emGES_imp_hWO_dtot_typ_FR19!X6</f>
        <v>92.59482374168249</v>
      </c>
      <c r="Y6">
        <f>emGES_dom_dtot_typ_FR19!Y6+emGES_imp_hWO_dtot_typ_FR19!Y6</f>
        <v>27904.366275924855</v>
      </c>
      <c r="Z6">
        <f>emGES_dom_dtot_typ_FR19!Z6+emGES_imp_hWO_dtot_typ_FR19!Z6</f>
        <v>640.47184088489507</v>
      </c>
      <c r="AA6">
        <f>emGES_dom_dtot_typ_FR19!AA6+emGES_imp_hWO_dtot_typ_FR19!AA6</f>
        <v>8194.6573165837872</v>
      </c>
      <c r="AB6">
        <f>emGES_dom_dtot_typ_FR19!AB6+emGES_imp_hWO_dtot_typ_FR19!AB6</f>
        <v>4092.3139236253628</v>
      </c>
      <c r="AC6">
        <f>emGES_dom_dtot_typ_FR19!AC6+emGES_imp_hWO_dtot_typ_FR19!AC6</f>
        <v>5703.2284593931608</v>
      </c>
      <c r="AD6">
        <f>emGES_dom_dtot_typ_FR19!AD6+emGES_imp_hWO_dtot_typ_FR19!AD6</f>
        <v>4218.2700844561496</v>
      </c>
      <c r="AE6">
        <f>emGES_dom_dtot_typ_FR19!AE6+emGES_imp_hWO_dtot_typ_FR19!AE6</f>
        <v>18714.707590959035</v>
      </c>
      <c r="AF6">
        <f>emGES_dom_dtot_typ_FR19!AF6+emGES_imp_hWO_dtot_typ_FR19!AF6</f>
        <v>8084.6607276097548</v>
      </c>
      <c r="AG6">
        <f>emGES_dom_dtot_typ_FR19!AG6+emGES_imp_hWO_dtot_typ_FR19!AG6</f>
        <v>1146.8535424575782</v>
      </c>
      <c r="AH6">
        <f>emGES_dom_dtot_typ_FR19!AH6+emGES_imp_hWO_dtot_typ_FR19!AH6</f>
        <v>20306.734059693339</v>
      </c>
      <c r="AI6">
        <f>emGES_dom_dtot_typ_FR19!AI6+emGES_imp_hWO_dtot_typ_FR19!AI6</f>
        <v>2071.3398193594198</v>
      </c>
      <c r="AJ6">
        <f>emGES_dom_dtot_typ_FR19!AJ6+emGES_imp_hWO_dtot_typ_FR19!AJ6</f>
        <v>131.35626981426739</v>
      </c>
      <c r="AK6">
        <f>emGES_dom_dtot_typ_FR19!AK6+emGES_imp_hWO_dtot_typ_FR19!AK6</f>
        <v>19040.073800411206</v>
      </c>
      <c r="AL6">
        <f>emGES_dom_dtot_typ_FR19!AL6+emGES_imp_hWO_dtot_typ_FR19!AL6</f>
        <v>1046.0279228741367</v>
      </c>
      <c r="AM6">
        <f>emGES_dom_dtot_typ_FR19!AM6+emGES_imp_hWO_dtot_typ_FR19!AM6</f>
        <v>457.62206572998878</v>
      </c>
      <c r="AN6">
        <f>emGES_dom_dtot_typ_FR19!AN6+emGES_imp_hWO_dtot_typ_FR19!AN6</f>
        <v>3223.4844904091974</v>
      </c>
      <c r="AO6">
        <f>emGES_dom_dtot_typ_FR19!AO6+emGES_imp_hWO_dtot_typ_FR19!AO6</f>
        <v>119.20071995972481</v>
      </c>
      <c r="AP6">
        <f>emGES_dom_dtot_typ_FR19!AP6+emGES_imp_hWO_dtot_typ_FR19!AP6</f>
        <v>784.25424076784236</v>
      </c>
      <c r="AQ6">
        <f>emGES_dom_dtot_typ_FR19!AQ6+emGES_imp_hWO_dtot_typ_FR19!AQ6</f>
        <v>3306.5675836605051</v>
      </c>
      <c r="AR6">
        <f>emGES_dom_dtot_typ_FR19!AR6+emGES_imp_hWO_dtot_typ_FR19!AR6</f>
        <v>0</v>
      </c>
      <c r="AS6">
        <f>emGES_dom_dtot_typ_FR19!AS6+emGES_imp_hWO_dtot_typ_FR19!AS6</f>
        <v>2488.7234557144429</v>
      </c>
      <c r="AT6">
        <f>emGES_dom_dtot_typ_FR19!AT6+emGES_imp_hWO_dtot_typ_FR19!AT6</f>
        <v>683.82992978595701</v>
      </c>
      <c r="AU6">
        <f>emGES_dom_dtot_typ_FR19!AU6+emGES_imp_hWO_dtot_typ_FR19!AU6</f>
        <v>511.88335426973288</v>
      </c>
      <c r="AV6">
        <f>emGES_dom_dtot_typ_FR19!AV6+emGES_imp_hWO_dtot_typ_FR19!AV6</f>
        <v>125.27015096462269</v>
      </c>
      <c r="AW6">
        <f>emGES_dom_dtot_typ_FR19!AW6+emGES_imp_hWO_dtot_typ_FR19!AW6</f>
        <v>0</v>
      </c>
      <c r="AX6">
        <f>emGES_dom_dtot_typ_FR19!AX6+emGES_imp_hWO_dtot_typ_FR19!AX6</f>
        <v>0</v>
      </c>
      <c r="AY6">
        <f>emGES_dom_dtot_typ_FR19!AY6+emGES_imp_hWO_dtot_typ_FR19!AY6</f>
        <v>614.35320188736478</v>
      </c>
      <c r="AZ6">
        <f>emGES_dom_dtot_typ_FR19!AZ6+emGES_imp_hWO_dtot_typ_FR19!AZ6</f>
        <v>772.15592887529192</v>
      </c>
      <c r="BA6">
        <f>emGES_dom_dtot_typ_FR19!BA6+emGES_imp_hWO_dtot_typ_FR19!BA6</f>
        <v>14.163216187028965</v>
      </c>
      <c r="BB6">
        <f>emGES_dom_dtot_typ_FR19!BB6+emGES_imp_hWO_dtot_typ_FR19!BB6</f>
        <v>493.37841239305567</v>
      </c>
      <c r="BC6">
        <f>emGES_dom_dtot_typ_FR19!BC6+emGES_imp_hWO_dtot_typ_FR19!BC6</f>
        <v>179.63771416852961</v>
      </c>
      <c r="BD6">
        <f>emGES_dom_dtot_typ_FR19!BD6+emGES_imp_hWO_dtot_typ_FR19!BD6</f>
        <v>55.992395817570021</v>
      </c>
      <c r="BE6">
        <f>emGES_dom_dtot_typ_FR19!BE6+emGES_imp_hWO_dtot_typ_FR19!BE6</f>
        <v>652.99438520000456</v>
      </c>
      <c r="BF6">
        <f>emGES_dom_dtot_typ_FR19!BF6+emGES_imp_hWO_dtot_typ_FR19!BF6</f>
        <v>2202.404322024574</v>
      </c>
      <c r="BG6">
        <f>emGES_dom_dtot_typ_FR19!BG6+emGES_imp_hWO_dtot_typ_FR19!BG6</f>
        <v>1851.2002292989077</v>
      </c>
      <c r="BH6">
        <f>emGES_dom_dtot_typ_FR19!BH6+emGES_imp_hWO_dtot_typ_FR19!BH6</f>
        <v>1231.4011704115542</v>
      </c>
      <c r="BI6">
        <f>emGES_dom_dtot_typ_FR19!BI6+emGES_imp_hWO_dtot_typ_FR19!BI6</f>
        <v>1712.2565659124225</v>
      </c>
      <c r="BJ6">
        <f>emGES_dom_dtot_typ_FR19!BJ6+emGES_imp_hWO_dtot_typ_FR19!BJ6</f>
        <v>0</v>
      </c>
      <c r="BK6">
        <f>emGES_dom_dtot_typ_FR19!BK6+emGES_imp_hWO_dtot_typ_FR19!BK6</f>
        <v>785.12288371251725</v>
      </c>
      <c r="BL6">
        <f>emGES_dom_dtot_typ_FR19!BL6+emGES_imp_hWO_dtot_typ_FR19!BL6</f>
        <v>1745.6541577580469</v>
      </c>
      <c r="BM6">
        <f>emGES_dom_dtot_typ_FR19!BM6+emGES_imp_hWO_dtot_typ_FR19!BM6</f>
        <v>0</v>
      </c>
      <c r="BN6">
        <f>emGES_dom_dtot_typ_FR19!BN6+emGES_imp_hWO_dtot_typ_FR19!BN6</f>
        <v>339555.89615944773</v>
      </c>
      <c r="BP6" s="43" t="s">
        <v>241</v>
      </c>
    </row>
    <row r="7" spans="1:68" x14ac:dyDescent="0.3">
      <c r="A7" t="s">
        <v>232</v>
      </c>
      <c r="B7">
        <f>emGES_dom_dtot_typ_FR19!B7+emGES_imp_hWO_dtot_typ_FR19!B7</f>
        <v>0</v>
      </c>
      <c r="C7">
        <f>emGES_dom_dtot_typ_FR19!C7+emGES_imp_hWO_dtot_typ_FR19!C7</f>
        <v>0</v>
      </c>
      <c r="D7">
        <f>emGES_dom_dtot_typ_FR19!D7+emGES_imp_hWO_dtot_typ_FR19!D7</f>
        <v>0</v>
      </c>
      <c r="E7">
        <f>emGES_dom_dtot_typ_FR19!E7+emGES_imp_hWO_dtot_typ_FR19!E7</f>
        <v>0</v>
      </c>
      <c r="F7">
        <f>emGES_dom_dtot_typ_FR19!F7+emGES_imp_hWO_dtot_typ_FR19!F7</f>
        <v>0</v>
      </c>
      <c r="G7">
        <f>emGES_dom_dtot_typ_FR19!G7+emGES_imp_hWO_dtot_typ_FR19!G7</f>
        <v>0</v>
      </c>
      <c r="H7">
        <f>emGES_dom_dtot_typ_FR19!H7+emGES_imp_hWO_dtot_typ_FR19!H7</f>
        <v>0</v>
      </c>
      <c r="I7">
        <f>emGES_dom_dtot_typ_FR19!I7+emGES_imp_hWO_dtot_typ_FR19!I7</f>
        <v>0</v>
      </c>
      <c r="J7">
        <f>emGES_dom_dtot_typ_FR19!J7+emGES_imp_hWO_dtot_typ_FR19!J7</f>
        <v>0</v>
      </c>
      <c r="K7">
        <f>emGES_dom_dtot_typ_FR19!K7+emGES_imp_hWO_dtot_typ_FR19!K7</f>
        <v>0</v>
      </c>
      <c r="L7">
        <f>emGES_dom_dtot_typ_FR19!L7+emGES_imp_hWO_dtot_typ_FR19!L7</f>
        <v>0</v>
      </c>
      <c r="M7">
        <f>emGES_dom_dtot_typ_FR19!M7+emGES_imp_hWO_dtot_typ_FR19!M7</f>
        <v>0</v>
      </c>
      <c r="N7">
        <f>emGES_dom_dtot_typ_FR19!N7+emGES_imp_hWO_dtot_typ_FR19!N7</f>
        <v>0</v>
      </c>
      <c r="O7">
        <f>emGES_dom_dtot_typ_FR19!O7+emGES_imp_hWO_dtot_typ_FR19!O7</f>
        <v>0</v>
      </c>
      <c r="P7">
        <f>emGES_dom_dtot_typ_FR19!P7+emGES_imp_hWO_dtot_typ_FR19!P7</f>
        <v>0</v>
      </c>
      <c r="Q7">
        <f>emGES_dom_dtot_typ_FR19!Q7+emGES_imp_hWO_dtot_typ_FR19!Q7</f>
        <v>0</v>
      </c>
      <c r="R7">
        <f>emGES_dom_dtot_typ_FR19!R7+emGES_imp_hWO_dtot_typ_FR19!R7</f>
        <v>0</v>
      </c>
      <c r="S7">
        <f>emGES_dom_dtot_typ_FR19!S7+emGES_imp_hWO_dtot_typ_FR19!S7</f>
        <v>0</v>
      </c>
      <c r="T7">
        <f>emGES_dom_dtot_typ_FR19!T7+emGES_imp_hWO_dtot_typ_FR19!T7</f>
        <v>0</v>
      </c>
      <c r="U7">
        <f>emGES_dom_dtot_typ_FR19!U7+emGES_imp_hWO_dtot_typ_FR19!U7</f>
        <v>0</v>
      </c>
      <c r="V7">
        <f>emGES_dom_dtot_typ_FR19!V7+emGES_imp_hWO_dtot_typ_FR19!V7</f>
        <v>0</v>
      </c>
      <c r="W7">
        <f>emGES_dom_dtot_typ_FR19!W7+emGES_imp_hWO_dtot_typ_FR19!W7</f>
        <v>0</v>
      </c>
      <c r="X7">
        <f>emGES_dom_dtot_typ_FR19!X7+emGES_imp_hWO_dtot_typ_FR19!X7</f>
        <v>0</v>
      </c>
      <c r="Y7">
        <f>emGES_dom_dtot_typ_FR19!Y7+emGES_imp_hWO_dtot_typ_FR19!Y7</f>
        <v>0</v>
      </c>
      <c r="Z7">
        <f>emGES_dom_dtot_typ_FR19!Z7+emGES_imp_hWO_dtot_typ_FR19!Z7</f>
        <v>0</v>
      </c>
      <c r="AA7">
        <f>emGES_dom_dtot_typ_FR19!AA7+emGES_imp_hWO_dtot_typ_FR19!AA7</f>
        <v>0</v>
      </c>
      <c r="AB7">
        <f>emGES_dom_dtot_typ_FR19!AB7+emGES_imp_hWO_dtot_typ_FR19!AB7</f>
        <v>0</v>
      </c>
      <c r="AC7">
        <f>emGES_dom_dtot_typ_FR19!AC7+emGES_imp_hWO_dtot_typ_FR19!AC7</f>
        <v>0</v>
      </c>
      <c r="AD7">
        <f>emGES_dom_dtot_typ_FR19!AD7+emGES_imp_hWO_dtot_typ_FR19!AD7</f>
        <v>0</v>
      </c>
      <c r="AE7">
        <f>emGES_dom_dtot_typ_FR19!AE7+emGES_imp_hWO_dtot_typ_FR19!AE7</f>
        <v>0</v>
      </c>
      <c r="AF7">
        <f>emGES_dom_dtot_typ_FR19!AF7+emGES_imp_hWO_dtot_typ_FR19!AF7</f>
        <v>0</v>
      </c>
      <c r="AG7">
        <f>emGES_dom_dtot_typ_FR19!AG7+emGES_imp_hWO_dtot_typ_FR19!AG7</f>
        <v>0</v>
      </c>
      <c r="AH7">
        <f>emGES_dom_dtot_typ_FR19!AH7+emGES_imp_hWO_dtot_typ_FR19!AH7</f>
        <v>0</v>
      </c>
      <c r="AI7">
        <f>emGES_dom_dtot_typ_FR19!AI7+emGES_imp_hWO_dtot_typ_FR19!AI7</f>
        <v>0</v>
      </c>
      <c r="AJ7">
        <f>emGES_dom_dtot_typ_FR19!AJ7+emGES_imp_hWO_dtot_typ_FR19!AJ7</f>
        <v>0</v>
      </c>
      <c r="AK7">
        <f>emGES_dom_dtot_typ_FR19!AK7+emGES_imp_hWO_dtot_typ_FR19!AK7</f>
        <v>0</v>
      </c>
      <c r="AL7">
        <f>emGES_dom_dtot_typ_FR19!AL7+emGES_imp_hWO_dtot_typ_FR19!AL7</f>
        <v>0</v>
      </c>
      <c r="AM7">
        <f>emGES_dom_dtot_typ_FR19!AM7+emGES_imp_hWO_dtot_typ_FR19!AM7</f>
        <v>0</v>
      </c>
      <c r="AN7">
        <f>emGES_dom_dtot_typ_FR19!AN7+emGES_imp_hWO_dtot_typ_FR19!AN7</f>
        <v>0</v>
      </c>
      <c r="AO7">
        <f>emGES_dom_dtot_typ_FR19!AO7+emGES_imp_hWO_dtot_typ_FR19!AO7</f>
        <v>0</v>
      </c>
      <c r="AP7">
        <f>emGES_dom_dtot_typ_FR19!AP7+emGES_imp_hWO_dtot_typ_FR19!AP7</f>
        <v>0</v>
      </c>
      <c r="AQ7">
        <f>emGES_dom_dtot_typ_FR19!AQ7+emGES_imp_hWO_dtot_typ_FR19!AQ7</f>
        <v>0</v>
      </c>
      <c r="AR7">
        <f>emGES_dom_dtot_typ_FR19!AR7+emGES_imp_hWO_dtot_typ_FR19!AR7</f>
        <v>0</v>
      </c>
      <c r="AS7">
        <f>emGES_dom_dtot_typ_FR19!AS7+emGES_imp_hWO_dtot_typ_FR19!AS7</f>
        <v>0</v>
      </c>
      <c r="AT7">
        <f>emGES_dom_dtot_typ_FR19!AT7+emGES_imp_hWO_dtot_typ_FR19!AT7</f>
        <v>0</v>
      </c>
      <c r="AU7">
        <f>emGES_dom_dtot_typ_FR19!AU7+emGES_imp_hWO_dtot_typ_FR19!AU7</f>
        <v>0</v>
      </c>
      <c r="AV7">
        <f>emGES_dom_dtot_typ_FR19!AV7+emGES_imp_hWO_dtot_typ_FR19!AV7</f>
        <v>0</v>
      </c>
      <c r="AW7">
        <f>emGES_dom_dtot_typ_FR19!AW7+emGES_imp_hWO_dtot_typ_FR19!AW7</f>
        <v>0</v>
      </c>
      <c r="AX7">
        <f>emGES_dom_dtot_typ_FR19!AX7+emGES_imp_hWO_dtot_typ_FR19!AX7</f>
        <v>0</v>
      </c>
      <c r="AY7">
        <f>emGES_dom_dtot_typ_FR19!AY7+emGES_imp_hWO_dtot_typ_FR19!AY7</f>
        <v>0</v>
      </c>
      <c r="AZ7">
        <f>emGES_dom_dtot_typ_FR19!AZ7+emGES_imp_hWO_dtot_typ_FR19!AZ7</f>
        <v>0</v>
      </c>
      <c r="BA7">
        <f>emGES_dom_dtot_typ_FR19!BA7+emGES_imp_hWO_dtot_typ_FR19!BA7</f>
        <v>0</v>
      </c>
      <c r="BB7">
        <f>emGES_dom_dtot_typ_FR19!BB7+emGES_imp_hWO_dtot_typ_FR19!BB7</f>
        <v>0</v>
      </c>
      <c r="BC7">
        <f>emGES_dom_dtot_typ_FR19!BC7+emGES_imp_hWO_dtot_typ_FR19!BC7</f>
        <v>0</v>
      </c>
      <c r="BD7">
        <f>emGES_dom_dtot_typ_FR19!BD7+emGES_imp_hWO_dtot_typ_FR19!BD7</f>
        <v>0</v>
      </c>
      <c r="BE7">
        <f>emGES_dom_dtot_typ_FR19!BE7+emGES_imp_hWO_dtot_typ_FR19!BE7</f>
        <v>345.7434234540749</v>
      </c>
      <c r="BF7">
        <f>emGES_dom_dtot_typ_FR19!BF7+emGES_imp_hWO_dtot_typ_FR19!BF7</f>
        <v>0</v>
      </c>
      <c r="BG7">
        <f>emGES_dom_dtot_typ_FR19!BG7+emGES_imp_hWO_dtot_typ_FR19!BG7</f>
        <v>1929.2069681750588</v>
      </c>
      <c r="BH7">
        <f>emGES_dom_dtot_typ_FR19!BH7+emGES_imp_hWO_dtot_typ_FR19!BH7</f>
        <v>258.54310523154118</v>
      </c>
      <c r="BI7">
        <f>emGES_dom_dtot_typ_FR19!BI7+emGES_imp_hWO_dtot_typ_FR19!BI7</f>
        <v>834.24677144796806</v>
      </c>
      <c r="BJ7">
        <f>emGES_dom_dtot_typ_FR19!BJ7+emGES_imp_hWO_dtot_typ_FR19!BJ7</f>
        <v>1256.3405556825701</v>
      </c>
      <c r="BK7">
        <f>emGES_dom_dtot_typ_FR19!BK7+emGES_imp_hWO_dtot_typ_FR19!BK7</f>
        <v>0</v>
      </c>
      <c r="BL7">
        <f>emGES_dom_dtot_typ_FR19!BL7+emGES_imp_hWO_dtot_typ_FR19!BL7</f>
        <v>0</v>
      </c>
      <c r="BM7">
        <f>emGES_dom_dtot_typ_FR19!BM7+emGES_imp_hWO_dtot_typ_FR19!BM7</f>
        <v>0</v>
      </c>
      <c r="BN7">
        <f>emGES_dom_dtot_typ_FR19!BN7+emGES_imp_hWO_dtot_typ_FR19!BN7</f>
        <v>4624.080823991213</v>
      </c>
      <c r="BP7" s="43" t="s">
        <v>242</v>
      </c>
    </row>
    <row r="8" spans="1:68" ht="15" customHeight="1" x14ac:dyDescent="0.3">
      <c r="A8" t="s">
        <v>233</v>
      </c>
      <c r="B8">
        <f>emGES_dom_dtot_typ_FR19!B8+emGES_imp_hWO_dtot_typ_FR19!B8</f>
        <v>0</v>
      </c>
      <c r="C8">
        <f>emGES_dom_dtot_typ_FR19!C8+emGES_imp_hWO_dtot_typ_FR19!C8</f>
        <v>0</v>
      </c>
      <c r="D8">
        <f>emGES_dom_dtot_typ_FR19!D8+emGES_imp_hWO_dtot_typ_FR19!D8</f>
        <v>0</v>
      </c>
      <c r="E8">
        <f>emGES_dom_dtot_typ_FR19!E8+emGES_imp_hWO_dtot_typ_FR19!E8</f>
        <v>0</v>
      </c>
      <c r="F8">
        <f>emGES_dom_dtot_typ_FR19!F8+emGES_imp_hWO_dtot_typ_FR19!F8</f>
        <v>125.52936759404889</v>
      </c>
      <c r="G8">
        <f>emGES_dom_dtot_typ_FR19!G8+emGES_imp_hWO_dtot_typ_FR19!G8</f>
        <v>12.085445360967283</v>
      </c>
      <c r="H8">
        <f>emGES_dom_dtot_typ_FR19!H8+emGES_imp_hWO_dtot_typ_FR19!H8</f>
        <v>0</v>
      </c>
      <c r="I8">
        <f>emGES_dom_dtot_typ_FR19!I8+emGES_imp_hWO_dtot_typ_FR19!I8</f>
        <v>0</v>
      </c>
      <c r="J8">
        <f>emGES_dom_dtot_typ_FR19!J8+emGES_imp_hWO_dtot_typ_FR19!J8</f>
        <v>0</v>
      </c>
      <c r="K8">
        <f>emGES_dom_dtot_typ_FR19!K8+emGES_imp_hWO_dtot_typ_FR19!K8</f>
        <v>0</v>
      </c>
      <c r="L8">
        <f>emGES_dom_dtot_typ_FR19!L8+emGES_imp_hWO_dtot_typ_FR19!L8</f>
        <v>120.41021694410827</v>
      </c>
      <c r="M8">
        <f>emGES_dom_dtot_typ_FR19!M8+emGES_imp_hWO_dtot_typ_FR19!M8</f>
        <v>3119.9289631681613</v>
      </c>
      <c r="N8">
        <f>emGES_dom_dtot_typ_FR19!N8+emGES_imp_hWO_dtot_typ_FR19!N8</f>
        <v>0</v>
      </c>
      <c r="O8">
        <f>emGES_dom_dtot_typ_FR19!O8+emGES_imp_hWO_dtot_typ_FR19!O8</f>
        <v>0</v>
      </c>
      <c r="P8">
        <f>emGES_dom_dtot_typ_FR19!P8+emGES_imp_hWO_dtot_typ_FR19!P8</f>
        <v>0</v>
      </c>
      <c r="Q8">
        <f>emGES_dom_dtot_typ_FR19!Q8+emGES_imp_hWO_dtot_typ_FR19!Q8</f>
        <v>0</v>
      </c>
      <c r="R8">
        <f>emGES_dom_dtot_typ_FR19!R8+emGES_imp_hWO_dtot_typ_FR19!R8</f>
        <v>31.946055230055006</v>
      </c>
      <c r="S8">
        <f>emGES_dom_dtot_typ_FR19!S8+emGES_imp_hWO_dtot_typ_FR19!S8</f>
        <v>0</v>
      </c>
      <c r="T8">
        <f>emGES_dom_dtot_typ_FR19!T8+emGES_imp_hWO_dtot_typ_FR19!T8</f>
        <v>0</v>
      </c>
      <c r="U8">
        <f>emGES_dom_dtot_typ_FR19!U8+emGES_imp_hWO_dtot_typ_FR19!U8</f>
        <v>0</v>
      </c>
      <c r="V8">
        <f>emGES_dom_dtot_typ_FR19!V8+emGES_imp_hWO_dtot_typ_FR19!V8</f>
        <v>23.634033699876671</v>
      </c>
      <c r="W8">
        <f>emGES_dom_dtot_typ_FR19!W8+emGES_imp_hWO_dtot_typ_FR19!W8</f>
        <v>737.99459427487807</v>
      </c>
      <c r="X8">
        <f>emGES_dom_dtot_typ_FR19!X8+emGES_imp_hWO_dtot_typ_FR19!X8</f>
        <v>0</v>
      </c>
      <c r="Y8">
        <f>emGES_dom_dtot_typ_FR19!Y8+emGES_imp_hWO_dtot_typ_FR19!Y8</f>
        <v>0</v>
      </c>
      <c r="Z8">
        <f>emGES_dom_dtot_typ_FR19!Z8+emGES_imp_hWO_dtot_typ_FR19!Z8</f>
        <v>0</v>
      </c>
      <c r="AA8">
        <f>emGES_dom_dtot_typ_FR19!AA8+emGES_imp_hWO_dtot_typ_FR19!AA8</f>
        <v>0</v>
      </c>
      <c r="AB8">
        <f>emGES_dom_dtot_typ_FR19!AB8+emGES_imp_hWO_dtot_typ_FR19!AB8</f>
        <v>0</v>
      </c>
      <c r="AC8">
        <f>emGES_dom_dtot_typ_FR19!AC8+emGES_imp_hWO_dtot_typ_FR19!AC8</f>
        <v>0</v>
      </c>
      <c r="AD8">
        <f>emGES_dom_dtot_typ_FR19!AD8+emGES_imp_hWO_dtot_typ_FR19!AD8</f>
        <v>604.84843870124678</v>
      </c>
      <c r="AE8">
        <f>emGES_dom_dtot_typ_FR19!AE8+emGES_imp_hWO_dtot_typ_FR19!AE8</f>
        <v>1584.9294189830039</v>
      </c>
      <c r="AF8">
        <f>emGES_dom_dtot_typ_FR19!AF8+emGES_imp_hWO_dtot_typ_FR19!AF8</f>
        <v>1027.2990350064392</v>
      </c>
      <c r="AG8">
        <f>emGES_dom_dtot_typ_FR19!AG8+emGES_imp_hWO_dtot_typ_FR19!AG8</f>
        <v>1.2576175778798178</v>
      </c>
      <c r="AH8">
        <f>emGES_dom_dtot_typ_FR19!AH8+emGES_imp_hWO_dtot_typ_FR19!AH8</f>
        <v>18.454498742840485</v>
      </c>
      <c r="AI8">
        <f>emGES_dom_dtot_typ_FR19!AI8+emGES_imp_hWO_dtot_typ_FR19!AI8</f>
        <v>5.511362575675359</v>
      </c>
      <c r="AJ8">
        <f>emGES_dom_dtot_typ_FR19!AJ8+emGES_imp_hWO_dtot_typ_FR19!AJ8</f>
        <v>0</v>
      </c>
      <c r="AK8">
        <f>emGES_dom_dtot_typ_FR19!AK8+emGES_imp_hWO_dtot_typ_FR19!AK8</f>
        <v>167.05560891192306</v>
      </c>
      <c r="AL8">
        <f>emGES_dom_dtot_typ_FR19!AL8+emGES_imp_hWO_dtot_typ_FR19!AL8</f>
        <v>0</v>
      </c>
      <c r="AM8">
        <f>emGES_dom_dtot_typ_FR19!AM8+emGES_imp_hWO_dtot_typ_FR19!AM8</f>
        <v>679.20849779662058</v>
      </c>
      <c r="AN8">
        <f>emGES_dom_dtot_typ_FR19!AN8+emGES_imp_hWO_dtot_typ_FR19!AN8</f>
        <v>0</v>
      </c>
      <c r="AO8">
        <f>emGES_dom_dtot_typ_FR19!AO8+emGES_imp_hWO_dtot_typ_FR19!AO8</f>
        <v>0</v>
      </c>
      <c r="AP8">
        <f>emGES_dom_dtot_typ_FR19!AP8+emGES_imp_hWO_dtot_typ_FR19!AP8</f>
        <v>0</v>
      </c>
      <c r="AQ8">
        <f>emGES_dom_dtot_typ_FR19!AQ8+emGES_imp_hWO_dtot_typ_FR19!AQ8</f>
        <v>0</v>
      </c>
      <c r="AR8">
        <f>emGES_dom_dtot_typ_FR19!AR8+emGES_imp_hWO_dtot_typ_FR19!AR8</f>
        <v>0</v>
      </c>
      <c r="AS8">
        <f>emGES_dom_dtot_typ_FR19!AS8+emGES_imp_hWO_dtot_typ_FR19!AS8</f>
        <v>585.22724860466781</v>
      </c>
      <c r="AT8">
        <f>emGES_dom_dtot_typ_FR19!AT8+emGES_imp_hWO_dtot_typ_FR19!AT8</f>
        <v>0</v>
      </c>
      <c r="AU8">
        <f>emGES_dom_dtot_typ_FR19!AU8+emGES_imp_hWO_dtot_typ_FR19!AU8</f>
        <v>0</v>
      </c>
      <c r="AV8">
        <f>emGES_dom_dtot_typ_FR19!AV8+emGES_imp_hWO_dtot_typ_FR19!AV8</f>
        <v>0</v>
      </c>
      <c r="AW8">
        <f>emGES_dom_dtot_typ_FR19!AW8+emGES_imp_hWO_dtot_typ_FR19!AW8</f>
        <v>1413.1322408168985</v>
      </c>
      <c r="AX8">
        <f>emGES_dom_dtot_typ_FR19!AX8+emGES_imp_hWO_dtot_typ_FR19!AX8</f>
        <v>0</v>
      </c>
      <c r="AY8">
        <f>emGES_dom_dtot_typ_FR19!AY8+emGES_imp_hWO_dtot_typ_FR19!AY8</f>
        <v>0</v>
      </c>
      <c r="AZ8">
        <f>emGES_dom_dtot_typ_FR19!AZ8+emGES_imp_hWO_dtot_typ_FR19!AZ8</f>
        <v>187.46722548992568</v>
      </c>
      <c r="BA8">
        <f>emGES_dom_dtot_typ_FR19!BA8+emGES_imp_hWO_dtot_typ_FR19!BA8</f>
        <v>0</v>
      </c>
      <c r="BB8">
        <f>emGES_dom_dtot_typ_FR19!BB8+emGES_imp_hWO_dtot_typ_FR19!BB8</f>
        <v>0</v>
      </c>
      <c r="BC8">
        <f>emGES_dom_dtot_typ_FR19!BC8+emGES_imp_hWO_dtot_typ_FR19!BC8</f>
        <v>0</v>
      </c>
      <c r="BD8">
        <f>emGES_dom_dtot_typ_FR19!BD8+emGES_imp_hWO_dtot_typ_FR19!BD8</f>
        <v>14622.956502482299</v>
      </c>
      <c r="BE8">
        <f>emGES_dom_dtot_typ_FR19!BE8+emGES_imp_hWO_dtot_typ_FR19!BE8</f>
        <v>7833.1776947231292</v>
      </c>
      <c r="BF8">
        <f>emGES_dom_dtot_typ_FR19!BF8+emGES_imp_hWO_dtot_typ_FR19!BF8</f>
        <v>9521.4994087972973</v>
      </c>
      <c r="BG8">
        <f>emGES_dom_dtot_typ_FR19!BG8+emGES_imp_hWO_dtot_typ_FR19!BG8</f>
        <v>2658.4427103944317</v>
      </c>
      <c r="BH8">
        <f>emGES_dom_dtot_typ_FR19!BH8+emGES_imp_hWO_dtot_typ_FR19!BH8</f>
        <v>1227.2972343981514</v>
      </c>
      <c r="BI8">
        <f>emGES_dom_dtot_typ_FR19!BI8+emGES_imp_hWO_dtot_typ_FR19!BI8</f>
        <v>1564.7785043129973</v>
      </c>
      <c r="BJ8">
        <f>emGES_dom_dtot_typ_FR19!BJ8+emGES_imp_hWO_dtot_typ_FR19!BJ8</f>
        <v>21.632863322000325</v>
      </c>
      <c r="BK8">
        <f>emGES_dom_dtot_typ_FR19!BK8+emGES_imp_hWO_dtot_typ_FR19!BK8</f>
        <v>0</v>
      </c>
      <c r="BL8">
        <f>emGES_dom_dtot_typ_FR19!BL8+emGES_imp_hWO_dtot_typ_FR19!BL8</f>
        <v>32.299820223226305</v>
      </c>
      <c r="BM8">
        <f>emGES_dom_dtot_typ_FR19!BM8+emGES_imp_hWO_dtot_typ_FR19!BM8</f>
        <v>0</v>
      </c>
      <c r="BN8">
        <f>emGES_dom_dtot_typ_FR19!BN8+emGES_imp_hWO_dtot_typ_FR19!BN8</f>
        <v>47928.004608132745</v>
      </c>
      <c r="BP8" s="43" t="s">
        <v>243</v>
      </c>
    </row>
    <row r="9" spans="1:68" x14ac:dyDescent="0.3">
      <c r="A9" t="s">
        <v>234</v>
      </c>
      <c r="B9">
        <f>emGES_dom_dtot_typ_FR19!B9+emGES_imp_hWO_dtot_typ_FR19!B9</f>
        <v>1730.2122195891532</v>
      </c>
      <c r="C9">
        <f>emGES_dom_dtot_typ_FR19!C9+emGES_imp_hWO_dtot_typ_FR19!C9</f>
        <v>0</v>
      </c>
      <c r="D9">
        <f>emGES_dom_dtot_typ_FR19!D9+emGES_imp_hWO_dtot_typ_FR19!D9</f>
        <v>0</v>
      </c>
      <c r="E9">
        <f>emGES_dom_dtot_typ_FR19!E9+emGES_imp_hWO_dtot_typ_FR19!E9</f>
        <v>0</v>
      </c>
      <c r="F9">
        <f>emGES_dom_dtot_typ_FR19!F9+emGES_imp_hWO_dtot_typ_FR19!F9</f>
        <v>0</v>
      </c>
      <c r="G9">
        <f>emGES_dom_dtot_typ_FR19!G9+emGES_imp_hWO_dtot_typ_FR19!G9</f>
        <v>0</v>
      </c>
      <c r="H9">
        <f>emGES_dom_dtot_typ_FR19!H9+emGES_imp_hWO_dtot_typ_FR19!H9</f>
        <v>0</v>
      </c>
      <c r="I9">
        <f>emGES_dom_dtot_typ_FR19!I9+emGES_imp_hWO_dtot_typ_FR19!I9</f>
        <v>0</v>
      </c>
      <c r="J9">
        <f>emGES_dom_dtot_typ_FR19!J9+emGES_imp_hWO_dtot_typ_FR19!J9</f>
        <v>0</v>
      </c>
      <c r="K9">
        <f>emGES_dom_dtot_typ_FR19!K9+emGES_imp_hWO_dtot_typ_FR19!K9</f>
        <v>0</v>
      </c>
      <c r="L9">
        <f>emGES_dom_dtot_typ_FR19!L9+emGES_imp_hWO_dtot_typ_FR19!L9</f>
        <v>0</v>
      </c>
      <c r="M9">
        <f>emGES_dom_dtot_typ_FR19!M9+emGES_imp_hWO_dtot_typ_FR19!M9</f>
        <v>0</v>
      </c>
      <c r="N9">
        <f>emGES_dom_dtot_typ_FR19!N9+emGES_imp_hWO_dtot_typ_FR19!N9</f>
        <v>0</v>
      </c>
      <c r="O9">
        <f>emGES_dom_dtot_typ_FR19!O9+emGES_imp_hWO_dtot_typ_FR19!O9</f>
        <v>0</v>
      </c>
      <c r="P9">
        <f>emGES_dom_dtot_typ_FR19!P9+emGES_imp_hWO_dtot_typ_FR19!P9</f>
        <v>224.31581674775293</v>
      </c>
      <c r="Q9">
        <f>emGES_dom_dtot_typ_FR19!Q9+emGES_imp_hWO_dtot_typ_FR19!Q9</f>
        <v>1969.3176058865647</v>
      </c>
      <c r="R9">
        <f>emGES_dom_dtot_typ_FR19!R9+emGES_imp_hWO_dtot_typ_FR19!R9</f>
        <v>2330.2960620942827</v>
      </c>
      <c r="S9">
        <f>emGES_dom_dtot_typ_FR19!S9+emGES_imp_hWO_dtot_typ_FR19!S9</f>
        <v>970.52131329482779</v>
      </c>
      <c r="T9">
        <f>emGES_dom_dtot_typ_FR19!T9+emGES_imp_hWO_dtot_typ_FR19!T9</f>
        <v>4351.3228639947101</v>
      </c>
      <c r="U9">
        <f>emGES_dom_dtot_typ_FR19!U9+emGES_imp_hWO_dtot_typ_FR19!U9</f>
        <v>6615.5555978237662</v>
      </c>
      <c r="V9">
        <f>emGES_dom_dtot_typ_FR19!V9+emGES_imp_hWO_dtot_typ_FR19!V9</f>
        <v>2672.1976720105558</v>
      </c>
      <c r="W9">
        <f>emGES_dom_dtot_typ_FR19!W9+emGES_imp_hWO_dtot_typ_FR19!W9</f>
        <v>1092.6402204623134</v>
      </c>
      <c r="X9">
        <f>emGES_dom_dtot_typ_FR19!X9+emGES_imp_hWO_dtot_typ_FR19!X9</f>
        <v>6464.6057004246304</v>
      </c>
      <c r="Y9">
        <f>emGES_dom_dtot_typ_FR19!Y9+emGES_imp_hWO_dtot_typ_FR19!Y9</f>
        <v>0</v>
      </c>
      <c r="Z9">
        <f>emGES_dom_dtot_typ_FR19!Z9+emGES_imp_hWO_dtot_typ_FR19!Z9</f>
        <v>0</v>
      </c>
      <c r="AA9">
        <f>emGES_dom_dtot_typ_FR19!AA9+emGES_imp_hWO_dtot_typ_FR19!AA9</f>
        <v>0</v>
      </c>
      <c r="AB9">
        <f>emGES_dom_dtot_typ_FR19!AB9+emGES_imp_hWO_dtot_typ_FR19!AB9</f>
        <v>50667.828917198807</v>
      </c>
      <c r="AC9">
        <f>emGES_dom_dtot_typ_FR19!AC9+emGES_imp_hWO_dtot_typ_FR19!AC9</f>
        <v>1284.8485227341521</v>
      </c>
      <c r="AD9">
        <f>emGES_dom_dtot_typ_FR19!AD9+emGES_imp_hWO_dtot_typ_FR19!AD9</f>
        <v>2189.1466222624281</v>
      </c>
      <c r="AE9">
        <f>emGES_dom_dtot_typ_FR19!AE9+emGES_imp_hWO_dtot_typ_FR19!AE9</f>
        <v>262.53440672639385</v>
      </c>
      <c r="AF9">
        <f>emGES_dom_dtot_typ_FR19!AF9+emGES_imp_hWO_dtot_typ_FR19!AF9</f>
        <v>507.77152401411229</v>
      </c>
      <c r="AG9">
        <f>emGES_dom_dtot_typ_FR19!AG9+emGES_imp_hWO_dtot_typ_FR19!AG9</f>
        <v>11.050324236995602</v>
      </c>
      <c r="AH9">
        <f>emGES_dom_dtot_typ_FR19!AH9+emGES_imp_hWO_dtot_typ_FR19!AH9</f>
        <v>39.189932752369785</v>
      </c>
      <c r="AI9">
        <f>emGES_dom_dtot_typ_FR19!AI9+emGES_imp_hWO_dtot_typ_FR19!AI9</f>
        <v>48.056221036841713</v>
      </c>
      <c r="AJ9">
        <f>emGES_dom_dtot_typ_FR19!AJ9+emGES_imp_hWO_dtot_typ_FR19!AJ9</f>
        <v>0</v>
      </c>
      <c r="AK9">
        <f>emGES_dom_dtot_typ_FR19!AK9+emGES_imp_hWO_dtot_typ_FR19!AK9</f>
        <v>0</v>
      </c>
      <c r="AL9">
        <f>emGES_dom_dtot_typ_FR19!AL9+emGES_imp_hWO_dtot_typ_FR19!AL9</f>
        <v>1851.4156424313428</v>
      </c>
      <c r="AM9">
        <f>emGES_dom_dtot_typ_FR19!AM9+emGES_imp_hWO_dtot_typ_FR19!AM9</f>
        <v>634.63569061736234</v>
      </c>
      <c r="AN9">
        <f>emGES_dom_dtot_typ_FR19!AN9+emGES_imp_hWO_dtot_typ_FR19!AN9</f>
        <v>0</v>
      </c>
      <c r="AO9">
        <f>emGES_dom_dtot_typ_FR19!AO9+emGES_imp_hWO_dtot_typ_FR19!AO9</f>
        <v>5887.1915962061021</v>
      </c>
      <c r="AP9">
        <f>emGES_dom_dtot_typ_FR19!AP9+emGES_imp_hWO_dtot_typ_FR19!AP9</f>
        <v>0</v>
      </c>
      <c r="AQ9">
        <f>emGES_dom_dtot_typ_FR19!AQ9+emGES_imp_hWO_dtot_typ_FR19!AQ9</f>
        <v>0</v>
      </c>
      <c r="AR9">
        <f>emGES_dom_dtot_typ_FR19!AR9+emGES_imp_hWO_dtot_typ_FR19!AR9</f>
        <v>0</v>
      </c>
      <c r="AS9">
        <f>emGES_dom_dtot_typ_FR19!AS9+emGES_imp_hWO_dtot_typ_FR19!AS9</f>
        <v>250.62640618914583</v>
      </c>
      <c r="AT9">
        <f>emGES_dom_dtot_typ_FR19!AT9+emGES_imp_hWO_dtot_typ_FR19!AT9</f>
        <v>0</v>
      </c>
      <c r="AU9">
        <f>emGES_dom_dtot_typ_FR19!AU9+emGES_imp_hWO_dtot_typ_FR19!AU9</f>
        <v>1665.3216966083019</v>
      </c>
      <c r="AV9">
        <f>emGES_dom_dtot_typ_FR19!AV9+emGES_imp_hWO_dtot_typ_FR19!AV9</f>
        <v>2505.2515111067064</v>
      </c>
      <c r="AW9">
        <f>emGES_dom_dtot_typ_FR19!AW9+emGES_imp_hWO_dtot_typ_FR19!AW9</f>
        <v>6453.7941734328815</v>
      </c>
      <c r="AX9">
        <f>emGES_dom_dtot_typ_FR19!AX9+emGES_imp_hWO_dtot_typ_FR19!AX9</f>
        <v>0</v>
      </c>
      <c r="AY9">
        <f>emGES_dom_dtot_typ_FR19!AY9+emGES_imp_hWO_dtot_typ_FR19!AY9</f>
        <v>0</v>
      </c>
      <c r="AZ9">
        <f>emGES_dom_dtot_typ_FR19!AZ9+emGES_imp_hWO_dtot_typ_FR19!AZ9</f>
        <v>0</v>
      </c>
      <c r="BA9">
        <f>emGES_dom_dtot_typ_FR19!BA9+emGES_imp_hWO_dtot_typ_FR19!BA9</f>
        <v>0</v>
      </c>
      <c r="BB9">
        <f>emGES_dom_dtot_typ_FR19!BB9+emGES_imp_hWO_dtot_typ_FR19!BB9</f>
        <v>0</v>
      </c>
      <c r="BC9">
        <f>emGES_dom_dtot_typ_FR19!BC9+emGES_imp_hWO_dtot_typ_FR19!BC9</f>
        <v>0</v>
      </c>
      <c r="BD9">
        <f>emGES_dom_dtot_typ_FR19!BD9+emGES_imp_hWO_dtot_typ_FR19!BD9</f>
        <v>0</v>
      </c>
      <c r="BE9">
        <f>emGES_dom_dtot_typ_FR19!BE9+emGES_imp_hWO_dtot_typ_FR19!BE9</f>
        <v>0</v>
      </c>
      <c r="BF9">
        <f>emGES_dom_dtot_typ_FR19!BF9+emGES_imp_hWO_dtot_typ_FR19!BF9</f>
        <v>0</v>
      </c>
      <c r="BG9">
        <f>emGES_dom_dtot_typ_FR19!BG9+emGES_imp_hWO_dtot_typ_FR19!BG9</f>
        <v>0</v>
      </c>
      <c r="BH9">
        <f>emGES_dom_dtot_typ_FR19!BH9+emGES_imp_hWO_dtot_typ_FR19!BH9</f>
        <v>15.148898040573719</v>
      </c>
      <c r="BI9">
        <f>emGES_dom_dtot_typ_FR19!BI9+emGES_imp_hWO_dtot_typ_FR19!BI9</f>
        <v>0</v>
      </c>
      <c r="BJ9">
        <f>emGES_dom_dtot_typ_FR19!BJ9+emGES_imp_hWO_dtot_typ_FR19!BJ9</f>
        <v>0</v>
      </c>
      <c r="BK9">
        <f>emGES_dom_dtot_typ_FR19!BK9+emGES_imp_hWO_dtot_typ_FR19!BK9</f>
        <v>446.03970343193845</v>
      </c>
      <c r="BL9">
        <f>emGES_dom_dtot_typ_FR19!BL9+emGES_imp_hWO_dtot_typ_FR19!BL9</f>
        <v>0</v>
      </c>
      <c r="BM9">
        <f>emGES_dom_dtot_typ_FR19!BM9+emGES_imp_hWO_dtot_typ_FR19!BM9</f>
        <v>0</v>
      </c>
      <c r="BN9">
        <f>emGES_dom_dtot_typ_FR19!BN9+emGES_imp_hWO_dtot_typ_FR19!BN9</f>
        <v>103140.836861355</v>
      </c>
      <c r="BP9" s="43" t="s">
        <v>244</v>
      </c>
    </row>
    <row r="10" spans="1:68" x14ac:dyDescent="0.3">
      <c r="A10" t="s">
        <v>235</v>
      </c>
      <c r="B10">
        <f>emGES_dom_dtot_typ_FR19!B10+emGES_imp_hWO_dtot_typ_FR19!B10</f>
        <v>0</v>
      </c>
      <c r="C10">
        <f>emGES_dom_dtot_typ_FR19!C10+emGES_imp_hWO_dtot_typ_FR19!C10</f>
        <v>0</v>
      </c>
      <c r="D10">
        <f>emGES_dom_dtot_typ_FR19!D10+emGES_imp_hWO_dtot_typ_FR19!D10</f>
        <v>0</v>
      </c>
      <c r="E10">
        <f>emGES_dom_dtot_typ_FR19!E10+emGES_imp_hWO_dtot_typ_FR19!E10</f>
        <v>0</v>
      </c>
      <c r="F10">
        <f>emGES_dom_dtot_typ_FR19!F10+emGES_imp_hWO_dtot_typ_FR19!F10</f>
        <v>0</v>
      </c>
      <c r="G10">
        <f>emGES_dom_dtot_typ_FR19!G10+emGES_imp_hWO_dtot_typ_FR19!G10</f>
        <v>0</v>
      </c>
      <c r="H10">
        <f>emGES_dom_dtot_typ_FR19!H10+emGES_imp_hWO_dtot_typ_FR19!H10</f>
        <v>0</v>
      </c>
      <c r="I10">
        <f>emGES_dom_dtot_typ_FR19!I10+emGES_imp_hWO_dtot_typ_FR19!I10</f>
        <v>0</v>
      </c>
      <c r="J10">
        <f>emGES_dom_dtot_typ_FR19!J10+emGES_imp_hWO_dtot_typ_FR19!J10</f>
        <v>0</v>
      </c>
      <c r="K10">
        <f>emGES_dom_dtot_typ_FR19!K10+emGES_imp_hWO_dtot_typ_FR19!K10</f>
        <v>0</v>
      </c>
      <c r="L10">
        <f>emGES_dom_dtot_typ_FR19!L10+emGES_imp_hWO_dtot_typ_FR19!L10</f>
        <v>0</v>
      </c>
      <c r="M10">
        <f>emGES_dom_dtot_typ_FR19!M10+emGES_imp_hWO_dtot_typ_FR19!M10</f>
        <v>0</v>
      </c>
      <c r="N10">
        <f>emGES_dom_dtot_typ_FR19!N10+emGES_imp_hWO_dtot_typ_FR19!N10</f>
        <v>0</v>
      </c>
      <c r="O10">
        <f>emGES_dom_dtot_typ_FR19!O10+emGES_imp_hWO_dtot_typ_FR19!O10</f>
        <v>0</v>
      </c>
      <c r="P10">
        <f>emGES_dom_dtot_typ_FR19!P10+emGES_imp_hWO_dtot_typ_FR19!P10</f>
        <v>380.75139974866693</v>
      </c>
      <c r="Q10">
        <f>emGES_dom_dtot_typ_FR19!Q10+emGES_imp_hWO_dtot_typ_FR19!Q10</f>
        <v>0</v>
      </c>
      <c r="R10">
        <f>emGES_dom_dtot_typ_FR19!R10+emGES_imp_hWO_dtot_typ_FR19!R10</f>
        <v>0</v>
      </c>
      <c r="S10">
        <f>emGES_dom_dtot_typ_FR19!S10+emGES_imp_hWO_dtot_typ_FR19!S10</f>
        <v>0</v>
      </c>
      <c r="T10">
        <f>emGES_dom_dtot_typ_FR19!T10+emGES_imp_hWO_dtot_typ_FR19!T10</f>
        <v>0</v>
      </c>
      <c r="U10">
        <f>emGES_dom_dtot_typ_FR19!U10+emGES_imp_hWO_dtot_typ_FR19!U10</f>
        <v>0</v>
      </c>
      <c r="V10">
        <f>emGES_dom_dtot_typ_FR19!V10+emGES_imp_hWO_dtot_typ_FR19!V10</f>
        <v>0</v>
      </c>
      <c r="W10">
        <f>emGES_dom_dtot_typ_FR19!W10+emGES_imp_hWO_dtot_typ_FR19!W10</f>
        <v>83.564363607543967</v>
      </c>
      <c r="X10">
        <f>emGES_dom_dtot_typ_FR19!X10+emGES_imp_hWO_dtot_typ_FR19!X10</f>
        <v>0</v>
      </c>
      <c r="Y10">
        <f>emGES_dom_dtot_typ_FR19!Y10+emGES_imp_hWO_dtot_typ_FR19!Y10</f>
        <v>0</v>
      </c>
      <c r="Z10">
        <f>emGES_dom_dtot_typ_FR19!Z10+emGES_imp_hWO_dtot_typ_FR19!Z10</f>
        <v>0</v>
      </c>
      <c r="AA10">
        <f>emGES_dom_dtot_typ_FR19!AA10+emGES_imp_hWO_dtot_typ_FR19!AA10</f>
        <v>0</v>
      </c>
      <c r="AB10">
        <f>emGES_dom_dtot_typ_FR19!AB10+emGES_imp_hWO_dtot_typ_FR19!AB10</f>
        <v>0</v>
      </c>
      <c r="AC10">
        <f>emGES_dom_dtot_typ_FR19!AC10+emGES_imp_hWO_dtot_typ_FR19!AC10</f>
        <v>0</v>
      </c>
      <c r="AD10">
        <f>emGES_dom_dtot_typ_FR19!AD10+emGES_imp_hWO_dtot_typ_FR19!AD10</f>
        <v>28.479183514876119</v>
      </c>
      <c r="AE10">
        <f>emGES_dom_dtot_typ_FR19!AE10+emGES_imp_hWO_dtot_typ_FR19!AE10</f>
        <v>2.2569951819602525</v>
      </c>
      <c r="AF10">
        <f>emGES_dom_dtot_typ_FR19!AF10+emGES_imp_hWO_dtot_typ_FR19!AF10</f>
        <v>0.40112590653720509</v>
      </c>
      <c r="AG10">
        <f>emGES_dom_dtot_typ_FR19!AG10+emGES_imp_hWO_dtot_typ_FR19!AG10</f>
        <v>0</v>
      </c>
      <c r="AH10">
        <f>emGES_dom_dtot_typ_FR19!AH10+emGES_imp_hWO_dtot_typ_FR19!AH10</f>
        <v>2.4502925823978786E-2</v>
      </c>
      <c r="AI10">
        <f>emGES_dom_dtot_typ_FR19!AI10+emGES_imp_hWO_dtot_typ_FR19!AI10</f>
        <v>4.9196092013037304E-2</v>
      </c>
      <c r="AJ10">
        <f>emGES_dom_dtot_typ_FR19!AJ10+emGES_imp_hWO_dtot_typ_FR19!AJ10</f>
        <v>0</v>
      </c>
      <c r="AK10">
        <f>emGES_dom_dtot_typ_FR19!AK10+emGES_imp_hWO_dtot_typ_FR19!AK10</f>
        <v>0</v>
      </c>
      <c r="AL10">
        <f>emGES_dom_dtot_typ_FR19!AL10+emGES_imp_hWO_dtot_typ_FR19!AL10</f>
        <v>0</v>
      </c>
      <c r="AM10">
        <f>emGES_dom_dtot_typ_FR19!AM10+emGES_imp_hWO_dtot_typ_FR19!AM10</f>
        <v>0</v>
      </c>
      <c r="AN10">
        <f>emGES_dom_dtot_typ_FR19!AN10+emGES_imp_hWO_dtot_typ_FR19!AN10</f>
        <v>0</v>
      </c>
      <c r="AO10">
        <f>emGES_dom_dtot_typ_FR19!AO10+emGES_imp_hWO_dtot_typ_FR19!AO10</f>
        <v>0</v>
      </c>
      <c r="AP10">
        <f>emGES_dom_dtot_typ_FR19!AP10+emGES_imp_hWO_dtot_typ_FR19!AP10</f>
        <v>0</v>
      </c>
      <c r="AQ10">
        <f>emGES_dom_dtot_typ_FR19!AQ10+emGES_imp_hWO_dtot_typ_FR19!AQ10</f>
        <v>0</v>
      </c>
      <c r="AR10">
        <f>emGES_dom_dtot_typ_FR19!AR10+emGES_imp_hWO_dtot_typ_FR19!AR10</f>
        <v>0</v>
      </c>
      <c r="AS10">
        <f>emGES_dom_dtot_typ_FR19!AS10+emGES_imp_hWO_dtot_typ_FR19!AS10</f>
        <v>0</v>
      </c>
      <c r="AT10">
        <f>emGES_dom_dtot_typ_FR19!AT10+emGES_imp_hWO_dtot_typ_FR19!AT10</f>
        <v>0</v>
      </c>
      <c r="AU10">
        <f>emGES_dom_dtot_typ_FR19!AU10+emGES_imp_hWO_dtot_typ_FR19!AU10</f>
        <v>0</v>
      </c>
      <c r="AV10">
        <f>emGES_dom_dtot_typ_FR19!AV10+emGES_imp_hWO_dtot_typ_FR19!AV10</f>
        <v>0</v>
      </c>
      <c r="AW10">
        <f>emGES_dom_dtot_typ_FR19!AW10+emGES_imp_hWO_dtot_typ_FR19!AW10</f>
        <v>0</v>
      </c>
      <c r="AX10">
        <f>emGES_dom_dtot_typ_FR19!AX10+emGES_imp_hWO_dtot_typ_FR19!AX10</f>
        <v>0</v>
      </c>
      <c r="AY10">
        <f>emGES_dom_dtot_typ_FR19!AY10+emGES_imp_hWO_dtot_typ_FR19!AY10</f>
        <v>0</v>
      </c>
      <c r="AZ10">
        <f>emGES_dom_dtot_typ_FR19!AZ10+emGES_imp_hWO_dtot_typ_FR19!AZ10</f>
        <v>0</v>
      </c>
      <c r="BA10">
        <f>emGES_dom_dtot_typ_FR19!BA10+emGES_imp_hWO_dtot_typ_FR19!BA10</f>
        <v>0</v>
      </c>
      <c r="BB10">
        <f>emGES_dom_dtot_typ_FR19!BB10+emGES_imp_hWO_dtot_typ_FR19!BB10</f>
        <v>0</v>
      </c>
      <c r="BC10">
        <f>emGES_dom_dtot_typ_FR19!BC10+emGES_imp_hWO_dtot_typ_FR19!BC10</f>
        <v>0</v>
      </c>
      <c r="BD10">
        <f>emGES_dom_dtot_typ_FR19!BD10+emGES_imp_hWO_dtot_typ_FR19!BD10</f>
        <v>0</v>
      </c>
      <c r="BE10">
        <f>emGES_dom_dtot_typ_FR19!BE10+emGES_imp_hWO_dtot_typ_FR19!BE10</f>
        <v>0</v>
      </c>
      <c r="BF10">
        <f>emGES_dom_dtot_typ_FR19!BF10+emGES_imp_hWO_dtot_typ_FR19!BF10</f>
        <v>0</v>
      </c>
      <c r="BG10">
        <f>emGES_dom_dtot_typ_FR19!BG10+emGES_imp_hWO_dtot_typ_FR19!BG10</f>
        <v>0</v>
      </c>
      <c r="BH10">
        <f>emGES_dom_dtot_typ_FR19!BH10+emGES_imp_hWO_dtot_typ_FR19!BH10</f>
        <v>0</v>
      </c>
      <c r="BI10">
        <f>emGES_dom_dtot_typ_FR19!BI10+emGES_imp_hWO_dtot_typ_FR19!BI10</f>
        <v>0</v>
      </c>
      <c r="BJ10">
        <f>emGES_dom_dtot_typ_FR19!BJ10+emGES_imp_hWO_dtot_typ_FR19!BJ10</f>
        <v>0</v>
      </c>
      <c r="BK10">
        <f>emGES_dom_dtot_typ_FR19!BK10+emGES_imp_hWO_dtot_typ_FR19!BK10</f>
        <v>0</v>
      </c>
      <c r="BL10">
        <f>emGES_dom_dtot_typ_FR19!BL10+emGES_imp_hWO_dtot_typ_FR19!BL10</f>
        <v>0</v>
      </c>
      <c r="BM10">
        <f>emGES_dom_dtot_typ_FR19!BM10+emGES_imp_hWO_dtot_typ_FR19!BM10</f>
        <v>0</v>
      </c>
      <c r="BN10">
        <f>emGES_dom_dtot_typ_FR19!BN10+emGES_imp_hWO_dtot_typ_FR19!BN10</f>
        <v>495.52676697742157</v>
      </c>
      <c r="BP10" s="43" t="s">
        <v>245</v>
      </c>
    </row>
    <row r="11" spans="1:68" x14ac:dyDescent="0.3">
      <c r="A11" t="s">
        <v>236</v>
      </c>
      <c r="B11">
        <f>emGES_dom_dtot_typ_FR19!B11+emGES_imp_hWO_dtot_typ_FR19!B11</f>
        <v>3062.9987202674051</v>
      </c>
      <c r="C11">
        <f>emGES_dom_dtot_typ_FR19!C11+emGES_imp_hWO_dtot_typ_FR19!C11</f>
        <v>382.73176387842261</v>
      </c>
      <c r="D11">
        <f>emGES_dom_dtot_typ_FR19!D11+emGES_imp_hWO_dtot_typ_FR19!D11</f>
        <v>0</v>
      </c>
      <c r="E11">
        <f>emGES_dom_dtot_typ_FR19!E11+emGES_imp_hWO_dtot_typ_FR19!E11</f>
        <v>-75.561535881573008</v>
      </c>
      <c r="F11">
        <f>emGES_dom_dtot_typ_FR19!F11+emGES_imp_hWO_dtot_typ_FR19!F11</f>
        <v>1932.0345174029007</v>
      </c>
      <c r="G11">
        <f>emGES_dom_dtot_typ_FR19!G11+emGES_imp_hWO_dtot_typ_FR19!G11</f>
        <v>277.73501563036871</v>
      </c>
      <c r="H11">
        <f>emGES_dom_dtot_typ_FR19!H11+emGES_imp_hWO_dtot_typ_FR19!H11</f>
        <v>2.2546155620028343</v>
      </c>
      <c r="I11">
        <f>emGES_dom_dtot_typ_FR19!I11+emGES_imp_hWO_dtot_typ_FR19!I11</f>
        <v>241.48911807872906</v>
      </c>
      <c r="J11">
        <f>emGES_dom_dtot_typ_FR19!J11+emGES_imp_hWO_dtot_typ_FR19!J11</f>
        <v>8.0717889670150793</v>
      </c>
      <c r="K11">
        <f>emGES_dom_dtot_typ_FR19!K11+emGES_imp_hWO_dtot_typ_FR19!K11</f>
        <v>2813.0526804352139</v>
      </c>
      <c r="L11">
        <f>emGES_dom_dtot_typ_FR19!L11+emGES_imp_hWO_dtot_typ_FR19!L11</f>
        <v>505.48924710544804</v>
      </c>
      <c r="M11">
        <f>emGES_dom_dtot_typ_FR19!M11+emGES_imp_hWO_dtot_typ_FR19!M11</f>
        <v>119.59555532412335</v>
      </c>
      <c r="N11">
        <f>emGES_dom_dtot_typ_FR19!N11+emGES_imp_hWO_dtot_typ_FR19!N11</f>
        <v>388.41715737141487</v>
      </c>
      <c r="O11">
        <f>emGES_dom_dtot_typ_FR19!O11+emGES_imp_hWO_dtot_typ_FR19!O11</f>
        <v>354.09203969326654</v>
      </c>
      <c r="P11">
        <f>emGES_dom_dtot_typ_FR19!P11+emGES_imp_hWO_dtot_typ_FR19!P11</f>
        <v>282.21977169866011</v>
      </c>
      <c r="Q11">
        <f>emGES_dom_dtot_typ_FR19!Q11+emGES_imp_hWO_dtot_typ_FR19!Q11</f>
        <v>397.19086832596076</v>
      </c>
      <c r="R11">
        <f>emGES_dom_dtot_typ_FR19!R11+emGES_imp_hWO_dtot_typ_FR19!R11</f>
        <v>482.91049096945881</v>
      </c>
      <c r="S11">
        <f>emGES_dom_dtot_typ_FR19!S11+emGES_imp_hWO_dtot_typ_FR19!S11</f>
        <v>662.88265947075536</v>
      </c>
      <c r="T11">
        <f>emGES_dom_dtot_typ_FR19!T11+emGES_imp_hWO_dtot_typ_FR19!T11</f>
        <v>317.41656690582261</v>
      </c>
      <c r="U11">
        <f>emGES_dom_dtot_typ_FR19!U11+emGES_imp_hWO_dtot_typ_FR19!U11</f>
        <v>445.19736119929468</v>
      </c>
      <c r="V11">
        <f>emGES_dom_dtot_typ_FR19!V11+emGES_imp_hWO_dtot_typ_FR19!V11</f>
        <v>-22.363102667178655</v>
      </c>
      <c r="W11">
        <f>emGES_dom_dtot_typ_FR19!W11+emGES_imp_hWO_dtot_typ_FR19!W11</f>
        <v>189.22420687606478</v>
      </c>
      <c r="X11">
        <f>emGES_dom_dtot_typ_FR19!X11+emGES_imp_hWO_dtot_typ_FR19!X11</f>
        <v>133.82309411372179</v>
      </c>
      <c r="Y11">
        <f>emGES_dom_dtot_typ_FR19!Y11+emGES_imp_hWO_dtot_typ_FR19!Y11</f>
        <v>0</v>
      </c>
      <c r="Z11">
        <f>emGES_dom_dtot_typ_FR19!Z11+emGES_imp_hWO_dtot_typ_FR19!Z11</f>
        <v>0</v>
      </c>
      <c r="AA11">
        <f>emGES_dom_dtot_typ_FR19!AA11+emGES_imp_hWO_dtot_typ_FR19!AA11</f>
        <v>0</v>
      </c>
      <c r="AB11">
        <f>emGES_dom_dtot_typ_FR19!AB11+emGES_imp_hWO_dtot_typ_FR19!AB11</f>
        <v>212.09691167542476</v>
      </c>
      <c r="AC11">
        <f>emGES_dom_dtot_typ_FR19!AC11+emGES_imp_hWO_dtot_typ_FR19!AC11</f>
        <v>0</v>
      </c>
      <c r="AD11">
        <f>emGES_dom_dtot_typ_FR19!AD11+emGES_imp_hWO_dtot_typ_FR19!AD11</f>
        <v>0</v>
      </c>
      <c r="AE11">
        <f>emGES_dom_dtot_typ_FR19!AE11+emGES_imp_hWO_dtot_typ_FR19!AE11</f>
        <v>0</v>
      </c>
      <c r="AF11">
        <f>emGES_dom_dtot_typ_FR19!AF11+emGES_imp_hWO_dtot_typ_FR19!AF11</f>
        <v>0</v>
      </c>
      <c r="AG11">
        <f>emGES_dom_dtot_typ_FR19!AG11+emGES_imp_hWO_dtot_typ_FR19!AG11</f>
        <v>0</v>
      </c>
      <c r="AH11">
        <f>emGES_dom_dtot_typ_FR19!AH11+emGES_imp_hWO_dtot_typ_FR19!AH11</f>
        <v>0</v>
      </c>
      <c r="AI11">
        <f>emGES_dom_dtot_typ_FR19!AI11+emGES_imp_hWO_dtot_typ_FR19!AI11</f>
        <v>0</v>
      </c>
      <c r="AJ11">
        <f>emGES_dom_dtot_typ_FR19!AJ11+emGES_imp_hWO_dtot_typ_FR19!AJ11</f>
        <v>0</v>
      </c>
      <c r="AK11">
        <f>emGES_dom_dtot_typ_FR19!AK11+emGES_imp_hWO_dtot_typ_FR19!AK11</f>
        <v>0</v>
      </c>
      <c r="AL11">
        <f>emGES_dom_dtot_typ_FR19!AL11+emGES_imp_hWO_dtot_typ_FR19!AL11</f>
        <v>35.595509473769184</v>
      </c>
      <c r="AM11">
        <f>emGES_dom_dtot_typ_FR19!AM11+emGES_imp_hWO_dtot_typ_FR19!AM11</f>
        <v>-7.0009506668541199</v>
      </c>
      <c r="AN11">
        <f>emGES_dom_dtot_typ_FR19!AN11+emGES_imp_hWO_dtot_typ_FR19!AN11</f>
        <v>0</v>
      </c>
      <c r="AO11">
        <f>emGES_dom_dtot_typ_FR19!AO11+emGES_imp_hWO_dtot_typ_FR19!AO11</f>
        <v>15.604975899013532</v>
      </c>
      <c r="AP11">
        <f>emGES_dom_dtot_typ_FR19!AP11+emGES_imp_hWO_dtot_typ_FR19!AP11</f>
        <v>0</v>
      </c>
      <c r="AQ11">
        <f>emGES_dom_dtot_typ_FR19!AQ11+emGES_imp_hWO_dtot_typ_FR19!AQ11</f>
        <v>0</v>
      </c>
      <c r="AR11">
        <f>emGES_dom_dtot_typ_FR19!AR11+emGES_imp_hWO_dtot_typ_FR19!AR11</f>
        <v>0</v>
      </c>
      <c r="AS11">
        <f>emGES_dom_dtot_typ_FR19!AS11+emGES_imp_hWO_dtot_typ_FR19!AS11</f>
        <v>0</v>
      </c>
      <c r="AT11">
        <f>emGES_dom_dtot_typ_FR19!AT11+emGES_imp_hWO_dtot_typ_FR19!AT11</f>
        <v>0</v>
      </c>
      <c r="AU11">
        <f>emGES_dom_dtot_typ_FR19!AU11+emGES_imp_hWO_dtot_typ_FR19!AU11</f>
        <v>4.1297678789213679</v>
      </c>
      <c r="AV11">
        <f>emGES_dom_dtot_typ_FR19!AV11+emGES_imp_hWO_dtot_typ_FR19!AV11</f>
        <v>21.297776708958697</v>
      </c>
      <c r="AW11">
        <f>emGES_dom_dtot_typ_FR19!AW11+emGES_imp_hWO_dtot_typ_FR19!AW11</f>
        <v>-8.4454134353463139</v>
      </c>
      <c r="AX11">
        <f>emGES_dom_dtot_typ_FR19!AX11+emGES_imp_hWO_dtot_typ_FR19!AX11</f>
        <v>0</v>
      </c>
      <c r="AY11">
        <f>emGES_dom_dtot_typ_FR19!AY11+emGES_imp_hWO_dtot_typ_FR19!AY11</f>
        <v>28.401895437449454</v>
      </c>
      <c r="AZ11">
        <f>emGES_dom_dtot_typ_FR19!AZ11+emGES_imp_hWO_dtot_typ_FR19!AZ11</f>
        <v>0</v>
      </c>
      <c r="BA11">
        <f>emGES_dom_dtot_typ_FR19!BA11+emGES_imp_hWO_dtot_typ_FR19!BA11</f>
        <v>0</v>
      </c>
      <c r="BB11">
        <f>emGES_dom_dtot_typ_FR19!BB11+emGES_imp_hWO_dtot_typ_FR19!BB11</f>
        <v>0</v>
      </c>
      <c r="BC11">
        <f>emGES_dom_dtot_typ_FR19!BC11+emGES_imp_hWO_dtot_typ_FR19!BC11</f>
        <v>1.9991080802032033</v>
      </c>
      <c r="BD11">
        <f>emGES_dom_dtot_typ_FR19!BD11+emGES_imp_hWO_dtot_typ_FR19!BD11</f>
        <v>0</v>
      </c>
      <c r="BE11">
        <f>emGES_dom_dtot_typ_FR19!BE11+emGES_imp_hWO_dtot_typ_FR19!BE11</f>
        <v>0</v>
      </c>
      <c r="BF11">
        <f>emGES_dom_dtot_typ_FR19!BF11+emGES_imp_hWO_dtot_typ_FR19!BF11</f>
        <v>0</v>
      </c>
      <c r="BG11">
        <f>emGES_dom_dtot_typ_FR19!BG11+emGES_imp_hWO_dtot_typ_FR19!BG11</f>
        <v>0</v>
      </c>
      <c r="BH11">
        <f>emGES_dom_dtot_typ_FR19!BH11+emGES_imp_hWO_dtot_typ_FR19!BH11</f>
        <v>-0.43439706904399944</v>
      </c>
      <c r="BI11">
        <f>emGES_dom_dtot_typ_FR19!BI11+emGES_imp_hWO_dtot_typ_FR19!BI11</f>
        <v>0</v>
      </c>
      <c r="BJ11">
        <f>emGES_dom_dtot_typ_FR19!BJ11+emGES_imp_hWO_dtot_typ_FR19!BJ11</f>
        <v>0</v>
      </c>
      <c r="BK11">
        <f>emGES_dom_dtot_typ_FR19!BK11+emGES_imp_hWO_dtot_typ_FR19!BK11</f>
        <v>8.7192817786434524</v>
      </c>
      <c r="BL11">
        <f>emGES_dom_dtot_typ_FR19!BL11+emGES_imp_hWO_dtot_typ_FR19!BL11</f>
        <v>0</v>
      </c>
      <c r="BM11">
        <f>emGES_dom_dtot_typ_FR19!BM11+emGES_imp_hWO_dtot_typ_FR19!BM11</f>
        <v>0</v>
      </c>
      <c r="BN11">
        <f>emGES_dom_dtot_typ_FR19!BN11+emGES_imp_hWO_dtot_typ_FR19!BN11</f>
        <v>13212.867066488439</v>
      </c>
      <c r="BP11" s="43" t="s">
        <v>246</v>
      </c>
    </row>
    <row r="12" spans="1:68" x14ac:dyDescent="0.3">
      <c r="A12" t="s">
        <v>237</v>
      </c>
      <c r="B12">
        <f>emGES_dom_dtot_typ_FR19!B12+emGES_imp_hWO_dtot_typ_FR19!B12</f>
        <v>19843.673147646816</v>
      </c>
      <c r="C12">
        <f>emGES_dom_dtot_typ_FR19!C12+emGES_imp_hWO_dtot_typ_FR19!C12</f>
        <v>57.478480734677262</v>
      </c>
      <c r="D12">
        <f>emGES_dom_dtot_typ_FR19!D12+emGES_imp_hWO_dtot_typ_FR19!D12</f>
        <v>385.52804697282346</v>
      </c>
      <c r="E12">
        <f>emGES_dom_dtot_typ_FR19!E12+emGES_imp_hWO_dtot_typ_FR19!E12</f>
        <v>3087.3344547898846</v>
      </c>
      <c r="F12">
        <f>emGES_dom_dtot_typ_FR19!F12+emGES_imp_hWO_dtot_typ_FR19!F12</f>
        <v>23328.048523052406</v>
      </c>
      <c r="G12">
        <f>emGES_dom_dtot_typ_FR19!G12+emGES_imp_hWO_dtot_typ_FR19!G12</f>
        <v>9893.9342013705536</v>
      </c>
      <c r="H12">
        <f>emGES_dom_dtot_typ_FR19!H12+emGES_imp_hWO_dtot_typ_FR19!H12</f>
        <v>442.18677073622734</v>
      </c>
      <c r="I12">
        <f>emGES_dom_dtot_typ_FR19!I12+emGES_imp_hWO_dtot_typ_FR19!I12</f>
        <v>2481.194117148324</v>
      </c>
      <c r="J12">
        <f>emGES_dom_dtot_typ_FR19!J12+emGES_imp_hWO_dtot_typ_FR19!J12</f>
        <v>1.5028800393344883</v>
      </c>
      <c r="K12">
        <f>emGES_dom_dtot_typ_FR19!K12+emGES_imp_hWO_dtot_typ_FR19!K12</f>
        <v>16456.670634405327</v>
      </c>
      <c r="L12">
        <f>emGES_dom_dtot_typ_FR19!L12+emGES_imp_hWO_dtot_typ_FR19!L12</f>
        <v>33303.227529383425</v>
      </c>
      <c r="M12">
        <f>emGES_dom_dtot_typ_FR19!M12+emGES_imp_hWO_dtot_typ_FR19!M12</f>
        <v>5708.0433723638625</v>
      </c>
      <c r="N12">
        <f>emGES_dom_dtot_typ_FR19!N12+emGES_imp_hWO_dtot_typ_FR19!N12</f>
        <v>4914.2487435642743</v>
      </c>
      <c r="O12">
        <f>emGES_dom_dtot_typ_FR19!O12+emGES_imp_hWO_dtot_typ_FR19!O12</f>
        <v>4676.8071987437488</v>
      </c>
      <c r="P12">
        <f>emGES_dom_dtot_typ_FR19!P12+emGES_imp_hWO_dtot_typ_FR19!P12</f>
        <v>26069.138531514393</v>
      </c>
      <c r="Q12">
        <f>emGES_dom_dtot_typ_FR19!Q12+emGES_imp_hWO_dtot_typ_FR19!Q12</f>
        <v>3904.3508295235033</v>
      </c>
      <c r="R12">
        <f>emGES_dom_dtot_typ_FR19!R12+emGES_imp_hWO_dtot_typ_FR19!R12</f>
        <v>6601.957889977507</v>
      </c>
      <c r="S12">
        <f>emGES_dom_dtot_typ_FR19!S12+emGES_imp_hWO_dtot_typ_FR19!S12</f>
        <v>6390.7421279400633</v>
      </c>
      <c r="T12">
        <f>emGES_dom_dtot_typ_FR19!T12+emGES_imp_hWO_dtot_typ_FR19!T12</f>
        <v>9564.1847227041035</v>
      </c>
      <c r="U12">
        <f>emGES_dom_dtot_typ_FR19!U12+emGES_imp_hWO_dtot_typ_FR19!U12</f>
        <v>15107.889536946059</v>
      </c>
      <c r="V12">
        <f>emGES_dom_dtot_typ_FR19!V12+emGES_imp_hWO_dtot_typ_FR19!V12</f>
        <v>16960.950010505872</v>
      </c>
      <c r="W12">
        <f>emGES_dom_dtot_typ_FR19!W12+emGES_imp_hWO_dtot_typ_FR19!W12</f>
        <v>3353.4595537478144</v>
      </c>
      <c r="X12">
        <f>emGES_dom_dtot_typ_FR19!X12+emGES_imp_hWO_dtot_typ_FR19!X12</f>
        <v>1792.7379213530669</v>
      </c>
      <c r="Y12">
        <f>emGES_dom_dtot_typ_FR19!Y12+emGES_imp_hWO_dtot_typ_FR19!Y12</f>
        <v>2218.4627128679867</v>
      </c>
      <c r="Z12">
        <f>emGES_dom_dtot_typ_FR19!Z12+emGES_imp_hWO_dtot_typ_FR19!Z12</f>
        <v>0</v>
      </c>
      <c r="AA12">
        <f>emGES_dom_dtot_typ_FR19!AA12+emGES_imp_hWO_dtot_typ_FR19!AA12</f>
        <v>3753.2982069206369</v>
      </c>
      <c r="AB12">
        <f>emGES_dom_dtot_typ_FR19!AB12+emGES_imp_hWO_dtot_typ_FR19!AB12</f>
        <v>0</v>
      </c>
      <c r="AC12">
        <f>emGES_dom_dtot_typ_FR19!AC12+emGES_imp_hWO_dtot_typ_FR19!AC12</f>
        <v>514.43649461657878</v>
      </c>
      <c r="AD12">
        <f>emGES_dom_dtot_typ_FR19!AD12+emGES_imp_hWO_dtot_typ_FR19!AD12</f>
        <v>10875.304939596124</v>
      </c>
      <c r="AE12">
        <f>emGES_dom_dtot_typ_FR19!AE12+emGES_imp_hWO_dtot_typ_FR19!AE12</f>
        <v>816.46730788106629</v>
      </c>
      <c r="AF12">
        <f>emGES_dom_dtot_typ_FR19!AF12+emGES_imp_hWO_dtot_typ_FR19!AF12</f>
        <v>5827.1082649239725</v>
      </c>
      <c r="AG12">
        <f>emGES_dom_dtot_typ_FR19!AG12+emGES_imp_hWO_dtot_typ_FR19!AG12</f>
        <v>9846.3414185933725</v>
      </c>
      <c r="AH12">
        <f>emGES_dom_dtot_typ_FR19!AH12+emGES_imp_hWO_dtot_typ_FR19!AH12</f>
        <v>11727.023615143127</v>
      </c>
      <c r="AI12">
        <f>emGES_dom_dtot_typ_FR19!AI12+emGES_imp_hWO_dtot_typ_FR19!AI12</f>
        <v>1342.0581233246537</v>
      </c>
      <c r="AJ12">
        <f>emGES_dom_dtot_typ_FR19!AJ12+emGES_imp_hWO_dtot_typ_FR19!AJ12</f>
        <v>175.06738118126677</v>
      </c>
      <c r="AK12">
        <f>emGES_dom_dtot_typ_FR19!AK12+emGES_imp_hWO_dtot_typ_FR19!AK12</f>
        <v>0</v>
      </c>
      <c r="AL12">
        <f>emGES_dom_dtot_typ_FR19!AL12+emGES_imp_hWO_dtot_typ_FR19!AL12</f>
        <v>187.07747689245264</v>
      </c>
      <c r="AM12">
        <f>emGES_dom_dtot_typ_FR19!AM12+emGES_imp_hWO_dtot_typ_FR19!AM12</f>
        <v>725.92362328818365</v>
      </c>
      <c r="AN12">
        <f>emGES_dom_dtot_typ_FR19!AN12+emGES_imp_hWO_dtot_typ_FR19!AN12</f>
        <v>495.00765696866938</v>
      </c>
      <c r="AO12">
        <f>emGES_dom_dtot_typ_FR19!AO12+emGES_imp_hWO_dtot_typ_FR19!AO12</f>
        <v>1049.7920723891907</v>
      </c>
      <c r="AP12">
        <f>emGES_dom_dtot_typ_FR19!AP12+emGES_imp_hWO_dtot_typ_FR19!AP12</f>
        <v>758.58405997082923</v>
      </c>
      <c r="AQ12">
        <f>emGES_dom_dtot_typ_FR19!AQ12+emGES_imp_hWO_dtot_typ_FR19!AQ12</f>
        <v>265.45547686975124</v>
      </c>
      <c r="AR12">
        <f>emGES_dom_dtot_typ_FR19!AR12+emGES_imp_hWO_dtot_typ_FR19!AR12</f>
        <v>0</v>
      </c>
      <c r="AS12">
        <f>emGES_dom_dtot_typ_FR19!AS12+emGES_imp_hWO_dtot_typ_FR19!AS12</f>
        <v>0</v>
      </c>
      <c r="AT12">
        <f>emGES_dom_dtot_typ_FR19!AT12+emGES_imp_hWO_dtot_typ_FR19!AT12</f>
        <v>0</v>
      </c>
      <c r="AU12">
        <f>emGES_dom_dtot_typ_FR19!AU12+emGES_imp_hWO_dtot_typ_FR19!AU12</f>
        <v>1637.1667031398604</v>
      </c>
      <c r="AV12">
        <f>emGES_dom_dtot_typ_FR19!AV12+emGES_imp_hWO_dtot_typ_FR19!AV12</f>
        <v>1004.0868182836311</v>
      </c>
      <c r="AW12">
        <f>emGES_dom_dtot_typ_FR19!AW12+emGES_imp_hWO_dtot_typ_FR19!AW12</f>
        <v>1004.4454587732976</v>
      </c>
      <c r="AX12">
        <f>emGES_dom_dtot_typ_FR19!AX12+emGES_imp_hWO_dtot_typ_FR19!AX12</f>
        <v>741.28372037453414</v>
      </c>
      <c r="AY12">
        <f>emGES_dom_dtot_typ_FR19!AY12+emGES_imp_hWO_dtot_typ_FR19!AY12</f>
        <v>2.6501593576230453</v>
      </c>
      <c r="AZ12">
        <f>emGES_dom_dtot_typ_FR19!AZ12+emGES_imp_hWO_dtot_typ_FR19!AZ12</f>
        <v>2488.6107397999831</v>
      </c>
      <c r="BA12">
        <f>emGES_dom_dtot_typ_FR19!BA12+emGES_imp_hWO_dtot_typ_FR19!BA12</f>
        <v>0</v>
      </c>
      <c r="BB12">
        <f>emGES_dom_dtot_typ_FR19!BB12+emGES_imp_hWO_dtot_typ_FR19!BB12</f>
        <v>0</v>
      </c>
      <c r="BC12">
        <f>emGES_dom_dtot_typ_FR19!BC12+emGES_imp_hWO_dtot_typ_FR19!BC12</f>
        <v>2902.4697432691446</v>
      </c>
      <c r="BD12">
        <f>emGES_dom_dtot_typ_FR19!BD12+emGES_imp_hWO_dtot_typ_FR19!BD12</f>
        <v>0</v>
      </c>
      <c r="BE12">
        <f>emGES_dom_dtot_typ_FR19!BE12+emGES_imp_hWO_dtot_typ_FR19!BE12</f>
        <v>0</v>
      </c>
      <c r="BF12">
        <f>emGES_dom_dtot_typ_FR19!BF12+emGES_imp_hWO_dtot_typ_FR19!BF12</f>
        <v>66.311707940069383</v>
      </c>
      <c r="BG12">
        <f>emGES_dom_dtot_typ_FR19!BG12+emGES_imp_hWO_dtot_typ_FR19!BG12</f>
        <v>0</v>
      </c>
      <c r="BH12">
        <f>emGES_dom_dtot_typ_FR19!BH12+emGES_imp_hWO_dtot_typ_FR19!BH12</f>
        <v>154.72938864341228</v>
      </c>
      <c r="BI12">
        <f>emGES_dom_dtot_typ_FR19!BI12+emGES_imp_hWO_dtot_typ_FR19!BI12</f>
        <v>0</v>
      </c>
      <c r="BJ12">
        <f>emGES_dom_dtot_typ_FR19!BJ12+emGES_imp_hWO_dtot_typ_FR19!BJ12</f>
        <v>0</v>
      </c>
      <c r="BK12">
        <f>emGES_dom_dtot_typ_FR19!BK12+emGES_imp_hWO_dtot_typ_FR19!BK12</f>
        <v>0</v>
      </c>
      <c r="BL12">
        <f>emGES_dom_dtot_typ_FR19!BL12+emGES_imp_hWO_dtot_typ_FR19!BL12</f>
        <v>399.90219130388112</v>
      </c>
      <c r="BM12">
        <f>emGES_dom_dtot_typ_FR19!BM12+emGES_imp_hWO_dtot_typ_FR19!BM12</f>
        <v>0</v>
      </c>
      <c r="BN12">
        <f>emGES_dom_dtot_typ_FR19!BN12+emGES_imp_hWO_dtot_typ_FR19!BN12</f>
        <v>275304.35468747735</v>
      </c>
      <c r="BP12" s="43" t="s">
        <v>247</v>
      </c>
    </row>
    <row r="13" spans="1:68" x14ac:dyDescent="0.3">
      <c r="A13" t="s">
        <v>239</v>
      </c>
      <c r="B13">
        <f>emGES_dom_dtot_typ_FR19!B13+emGES_imp_hWO_dtot_typ_FR19!B13</f>
        <v>54057.697718521747</v>
      </c>
      <c r="C13">
        <f>emGES_dom_dtot_typ_FR19!C13+emGES_imp_hWO_dtot_typ_FR19!C13</f>
        <v>860.29473377179829</v>
      </c>
      <c r="D13">
        <f>emGES_dom_dtot_typ_FR19!D13+emGES_imp_hWO_dtot_typ_FR19!D13</f>
        <v>1079.0181812124445</v>
      </c>
      <c r="E13">
        <f>emGES_dom_dtot_typ_FR19!E13+emGES_imp_hWO_dtot_typ_FR19!E13</f>
        <v>3014.401986739811</v>
      </c>
      <c r="F13">
        <f>emGES_dom_dtot_typ_FR19!F13+emGES_imp_hWO_dtot_typ_FR19!F13</f>
        <v>90171.223693111009</v>
      </c>
      <c r="G13">
        <f>emGES_dom_dtot_typ_FR19!G13+emGES_imp_hWO_dtot_typ_FR19!G13</f>
        <v>16588.123177163638</v>
      </c>
      <c r="H13">
        <f>emGES_dom_dtot_typ_FR19!H13+emGES_imp_hWO_dtot_typ_FR19!H13</f>
        <v>661.5239441236356</v>
      </c>
      <c r="I13">
        <f>emGES_dom_dtot_typ_FR19!I13+emGES_imp_hWO_dtot_typ_FR19!I13</f>
        <v>4499.2341308531932</v>
      </c>
      <c r="J13">
        <f>emGES_dom_dtot_typ_FR19!J13+emGES_imp_hWO_dtot_typ_FR19!J13</f>
        <v>9.5746690063495699</v>
      </c>
      <c r="K13">
        <f>emGES_dom_dtot_typ_FR19!K13+emGES_imp_hWO_dtot_typ_FR19!K13</f>
        <v>74905.71493245459</v>
      </c>
      <c r="L13">
        <f>emGES_dom_dtot_typ_FR19!L13+emGES_imp_hWO_dtot_typ_FR19!L13</f>
        <v>39742.22768022446</v>
      </c>
      <c r="M13">
        <f>emGES_dom_dtot_typ_FR19!M13+emGES_imp_hWO_dtot_typ_FR19!M13</f>
        <v>10446.511344866287</v>
      </c>
      <c r="N13">
        <f>emGES_dom_dtot_typ_FR19!N13+emGES_imp_hWO_dtot_typ_FR19!N13</f>
        <v>6332.0968494466633</v>
      </c>
      <c r="O13">
        <f>emGES_dom_dtot_typ_FR19!O13+emGES_imp_hWO_dtot_typ_FR19!O13</f>
        <v>7798.9814108004684</v>
      </c>
      <c r="P13">
        <f>emGES_dom_dtot_typ_FR19!P13+emGES_imp_hWO_dtot_typ_FR19!P13</f>
        <v>27030.787117945478</v>
      </c>
      <c r="Q13">
        <f>emGES_dom_dtot_typ_FR19!Q13+emGES_imp_hWO_dtot_typ_FR19!Q13</f>
        <v>7497.7857937123772</v>
      </c>
      <c r="R13">
        <f>emGES_dom_dtot_typ_FR19!R13+emGES_imp_hWO_dtot_typ_FR19!R13</f>
        <v>11775.190263218223</v>
      </c>
      <c r="S13">
        <f>emGES_dom_dtot_typ_FR19!S13+emGES_imp_hWO_dtot_typ_FR19!S13</f>
        <v>10289.199722574031</v>
      </c>
      <c r="T13">
        <f>emGES_dom_dtot_typ_FR19!T13+emGES_imp_hWO_dtot_typ_FR19!T13</f>
        <v>14391.47752596568</v>
      </c>
      <c r="U13">
        <f>emGES_dom_dtot_typ_FR19!U13+emGES_imp_hWO_dtot_typ_FR19!U13</f>
        <v>34892.270281020501</v>
      </c>
      <c r="V13">
        <f>emGES_dom_dtot_typ_FR19!V13+emGES_imp_hWO_dtot_typ_FR19!V13</f>
        <v>20478.508853545391</v>
      </c>
      <c r="W13">
        <f>emGES_dom_dtot_typ_FR19!W13+emGES_imp_hWO_dtot_typ_FR19!W13</f>
        <v>9526.7022004402552</v>
      </c>
      <c r="X13">
        <f>emGES_dom_dtot_typ_FR19!X13+emGES_imp_hWO_dtot_typ_FR19!X13</f>
        <v>8483.7615396331021</v>
      </c>
      <c r="Y13">
        <f>emGES_dom_dtot_typ_FR19!Y13+emGES_imp_hWO_dtot_typ_FR19!Y13</f>
        <v>30122.828988792837</v>
      </c>
      <c r="Z13">
        <f>emGES_dom_dtot_typ_FR19!Z13+emGES_imp_hWO_dtot_typ_FR19!Z13</f>
        <v>640.47184088489507</v>
      </c>
      <c r="AA13">
        <f>emGES_dom_dtot_typ_FR19!AA13+emGES_imp_hWO_dtot_typ_FR19!AA13</f>
        <v>11947.955523504421</v>
      </c>
      <c r="AB13">
        <f>emGES_dom_dtot_typ_FR19!AB13+emGES_imp_hWO_dtot_typ_FR19!AB13</f>
        <v>54972.237439556178</v>
      </c>
      <c r="AC13">
        <f>emGES_dom_dtot_typ_FR19!AC13+emGES_imp_hWO_dtot_typ_FR19!AC13</f>
        <v>7502.5134767438922</v>
      </c>
      <c r="AD13">
        <f>emGES_dom_dtot_typ_FR19!AD13+emGES_imp_hWO_dtot_typ_FR19!AD13</f>
        <v>17916.050737590122</v>
      </c>
      <c r="AE13">
        <f>emGES_dom_dtot_typ_FR19!AE13+emGES_imp_hWO_dtot_typ_FR19!AE13</f>
        <v>21380.895719731459</v>
      </c>
      <c r="AF13">
        <f>emGES_dom_dtot_typ_FR19!AF13+emGES_imp_hWO_dtot_typ_FR19!AF13</f>
        <v>15447.239340860335</v>
      </c>
      <c r="AG13">
        <f>emGES_dom_dtot_typ_FR19!AG13+emGES_imp_hWO_dtot_typ_FR19!AG13</f>
        <v>11005.49704378625</v>
      </c>
      <c r="AH13">
        <f>emGES_dom_dtot_typ_FR19!AH13+emGES_imp_hWO_dtot_typ_FR19!AH13</f>
        <v>32091.413063499087</v>
      </c>
      <c r="AI13">
        <f>emGES_dom_dtot_typ_FR19!AI13+emGES_imp_hWO_dtot_typ_FR19!AI13</f>
        <v>3467.0115337841389</v>
      </c>
      <c r="AJ13">
        <f>emGES_dom_dtot_typ_FR19!AJ13+emGES_imp_hWO_dtot_typ_FR19!AJ13</f>
        <v>306.42365099553422</v>
      </c>
      <c r="AK13">
        <f>emGES_dom_dtot_typ_FR19!AK13+emGES_imp_hWO_dtot_typ_FR19!AK13</f>
        <v>19207.12940932313</v>
      </c>
      <c r="AL13">
        <f>emGES_dom_dtot_typ_FR19!AL13+emGES_imp_hWO_dtot_typ_FR19!AL13</f>
        <v>3120.1165516717015</v>
      </c>
      <c r="AM13">
        <f>emGES_dom_dtot_typ_FR19!AM13+emGES_imp_hWO_dtot_typ_FR19!AM13</f>
        <v>2490.3874763980716</v>
      </c>
      <c r="AN13">
        <f>emGES_dom_dtot_typ_FR19!AN13+emGES_imp_hWO_dtot_typ_FR19!AN13</f>
        <v>3718.4921473778668</v>
      </c>
      <c r="AO13">
        <f>emGES_dom_dtot_typ_FR19!AO13+emGES_imp_hWO_dtot_typ_FR19!AO13</f>
        <v>7071.7871320611102</v>
      </c>
      <c r="AP13">
        <f>emGES_dom_dtot_typ_FR19!AP13+emGES_imp_hWO_dtot_typ_FR19!AP13</f>
        <v>1542.8383007386715</v>
      </c>
      <c r="AQ13">
        <f>emGES_dom_dtot_typ_FR19!AQ13+emGES_imp_hWO_dtot_typ_FR19!AQ13</f>
        <v>3572.0230605302568</v>
      </c>
      <c r="AR13">
        <f>emGES_dom_dtot_typ_FR19!AR13+emGES_imp_hWO_dtot_typ_FR19!AR13</f>
        <v>0</v>
      </c>
      <c r="AS13">
        <f>emGES_dom_dtot_typ_FR19!AS13+emGES_imp_hWO_dtot_typ_FR19!AS13</f>
        <v>3324.5771105082567</v>
      </c>
      <c r="AT13">
        <f>emGES_dom_dtot_typ_FR19!AT13+emGES_imp_hWO_dtot_typ_FR19!AT13</f>
        <v>683.82992978595701</v>
      </c>
      <c r="AU13">
        <f>emGES_dom_dtot_typ_FR19!AU13+emGES_imp_hWO_dtot_typ_FR19!AU13</f>
        <v>3818.5015218968156</v>
      </c>
      <c r="AV13">
        <f>emGES_dom_dtot_typ_FR19!AV13+emGES_imp_hWO_dtot_typ_FR19!AV13</f>
        <v>3655.905372172037</v>
      </c>
      <c r="AW13">
        <f>emGES_dom_dtot_typ_FR19!AW13+emGES_imp_hWO_dtot_typ_FR19!AW13</f>
        <v>8862.9245279119859</v>
      </c>
      <c r="AX13">
        <f>emGES_dom_dtot_typ_FR19!AX13+emGES_imp_hWO_dtot_typ_FR19!AX13</f>
        <v>741.28372037453414</v>
      </c>
      <c r="AY13">
        <f>emGES_dom_dtot_typ_FR19!AY13+emGES_imp_hWO_dtot_typ_FR19!AY13</f>
        <v>645.40525668243743</v>
      </c>
      <c r="AZ13">
        <f>emGES_dom_dtot_typ_FR19!AZ13+emGES_imp_hWO_dtot_typ_FR19!AZ13</f>
        <v>3448.2338941652006</v>
      </c>
      <c r="BA13">
        <f>emGES_dom_dtot_typ_FR19!BA13+emGES_imp_hWO_dtot_typ_FR19!BA13</f>
        <v>14.163216187028965</v>
      </c>
      <c r="BB13">
        <f>emGES_dom_dtot_typ_FR19!BB13+emGES_imp_hWO_dtot_typ_FR19!BB13</f>
        <v>493.37841239305567</v>
      </c>
      <c r="BC13">
        <f>emGES_dom_dtot_typ_FR19!BC13+emGES_imp_hWO_dtot_typ_FR19!BC13</f>
        <v>3084.1065655178782</v>
      </c>
      <c r="BD13">
        <f>emGES_dom_dtot_typ_FR19!BD13+emGES_imp_hWO_dtot_typ_FR19!BD13</f>
        <v>14678.948898299866</v>
      </c>
      <c r="BE13">
        <f>emGES_dom_dtot_typ_FR19!BE13+emGES_imp_hWO_dtot_typ_FR19!BE13</f>
        <v>8831.9155033772095</v>
      </c>
      <c r="BF13">
        <f>emGES_dom_dtot_typ_FR19!BF13+emGES_imp_hWO_dtot_typ_FR19!BF13</f>
        <v>11790.214284414513</v>
      </c>
      <c r="BG13">
        <f>emGES_dom_dtot_typ_FR19!BG13+emGES_imp_hWO_dtot_typ_FR19!BG13</f>
        <v>6438.8499078683963</v>
      </c>
      <c r="BH13">
        <f>emGES_dom_dtot_typ_FR19!BH13+emGES_imp_hWO_dtot_typ_FR19!BH13</f>
        <v>2886.6853996561886</v>
      </c>
      <c r="BI13">
        <f>emGES_dom_dtot_typ_FR19!BI13+emGES_imp_hWO_dtot_typ_FR19!BI13</f>
        <v>4111.281841673388</v>
      </c>
      <c r="BJ13">
        <f>emGES_dom_dtot_typ_FR19!BJ13+emGES_imp_hWO_dtot_typ_FR19!BJ13</f>
        <v>1277.9734190045704</v>
      </c>
      <c r="BK13">
        <f>emGES_dom_dtot_typ_FR19!BK13+emGES_imp_hWO_dtot_typ_FR19!BK13</f>
        <v>1239.8818689230993</v>
      </c>
      <c r="BL13">
        <f>emGES_dom_dtot_typ_FR19!BL13+emGES_imp_hWO_dtot_typ_FR19!BL13</f>
        <v>2177.8551993401707</v>
      </c>
      <c r="BM13">
        <f>emGES_dom_dtot_typ_FR19!BM13+emGES_imp_hWO_dtot_typ_FR19!BM13</f>
        <v>0</v>
      </c>
      <c r="BN13">
        <f>emGES_dom_dtot_typ_FR19!BN13+emGES_imp_hWO_dtot_typ_FR19!BN13</f>
        <v>784261.53603833367</v>
      </c>
      <c r="BP13" s="43" t="s">
        <v>248</v>
      </c>
    </row>
    <row r="15" spans="1:68" x14ac:dyDescent="0.3">
      <c r="A15" s="1" t="s">
        <v>252</v>
      </c>
      <c r="B15" s="1">
        <v>67257982</v>
      </c>
      <c r="C15" s="43" t="s">
        <v>253</v>
      </c>
      <c r="D15" s="45" t="s">
        <v>254</v>
      </c>
      <c r="AB15">
        <f>AB9*1000*1000/$B$15</f>
        <v>753.33555082278269</v>
      </c>
      <c r="AI15">
        <f>SUM(AI6:AI11)*1000*1000/$B$15</f>
        <v>31.594117692439085</v>
      </c>
    </row>
    <row r="17" spans="1:18" ht="43.2" x14ac:dyDescent="0.3">
      <c r="A17" s="35"/>
      <c r="C17" s="37" t="s">
        <v>271</v>
      </c>
      <c r="D17" s="37" t="s">
        <v>270</v>
      </c>
      <c r="E17" s="67" t="s">
        <v>269</v>
      </c>
      <c r="F17" s="67" t="s">
        <v>268</v>
      </c>
    </row>
    <row r="18" spans="1:18" x14ac:dyDescent="0.3">
      <c r="A18" s="102" t="s">
        <v>277</v>
      </c>
      <c r="B18" s="82" t="s">
        <v>275</v>
      </c>
      <c r="C18" s="78">
        <f>emGES_dom_dtot_typ_FR19!BN7</f>
        <v>2701.0393172642398</v>
      </c>
      <c r="D18" s="78">
        <f>emGES_imp_hWO_dtot_typ_FR19!BN7</f>
        <v>1923.0415067269732</v>
      </c>
      <c r="E18" s="75">
        <f>BN7</f>
        <v>4624.080823991213</v>
      </c>
      <c r="F18" s="75">
        <f>'Emplois Finals 2019'!AG15*R9+'Emplois Finals 2019'!AG17*T9+'Emplois Finals 2019'!AG18*(U9+V9)+'Emplois Finals 2019'!AG19*(W9+X9)+'Emplois Finals 2019'!AG22*AB9+'Emplois Finals 2019'!AG28*AO9+'Emplois Finals 2019'!AG31*(AU9+AV9)</f>
        <v>962.62932466396808</v>
      </c>
      <c r="G18" s="69"/>
    </row>
    <row r="19" spans="1:18" x14ac:dyDescent="0.3">
      <c r="A19" s="103"/>
      <c r="B19" s="83" t="s">
        <v>276</v>
      </c>
      <c r="C19" s="73">
        <f>C18*1000*1000/$B$15</f>
        <v>40.159386840720849</v>
      </c>
      <c r="D19" s="73">
        <f t="shared" ref="D19:E19" si="0">D18*1000*1000/$B$15</f>
        <v>28.592019111233121</v>
      </c>
      <c r="E19" s="74">
        <f t="shared" si="0"/>
        <v>68.75140595195397</v>
      </c>
      <c r="F19" s="74">
        <f>F18*1000*1000/$B$15</f>
        <v>14.312491930905214</v>
      </c>
      <c r="G19" s="70"/>
    </row>
    <row r="20" spans="1:18" x14ac:dyDescent="0.3">
      <c r="A20" s="104" t="s">
        <v>278</v>
      </c>
      <c r="B20" s="82" t="s">
        <v>275</v>
      </c>
      <c r="C20" s="79">
        <f>emGES_dom_dtot_typ_FR19!BN8</f>
        <v>26612.840712778041</v>
      </c>
      <c r="D20" s="80">
        <f>emGES_imp_hWO_dtot_typ_FR19!BN8</f>
        <v>21315.163895354708</v>
      </c>
      <c r="E20" s="76">
        <f>BN8</f>
        <v>47928.004608132745</v>
      </c>
      <c r="F20" s="77">
        <f>'Emplois Finals 2019'!AF14*(P9+Q9)+'Emplois Finals 2019'!AF15*R9+'Emplois Finals 2019'!AF16*S9+'Emplois Finals 2019'!AF17*T9+'Emplois Finals 2019'!AF18*(U9+V9)+'Emplois Finals 2019'!AF19*(W9+X9)+'Emplois Finals 2019'!AF22*(AB9)+'Emplois Finals 2019'!AF26*(AL9+AM9)+'Emplois Finals 2019'!AF28*AO9+'Emplois Finals 2019'!AF31*(AU9+AV9)+'Emplois Finals 2019'!AF32*AW9+'Emplois Finals 2019'!AF39*BH9+'Emplois Finals 2019'!AF40*BK9</f>
        <v>16227.894462132233</v>
      </c>
      <c r="G20" s="70"/>
    </row>
    <row r="21" spans="1:18" x14ac:dyDescent="0.3">
      <c r="A21" s="103"/>
      <c r="B21" s="83" t="s">
        <v>276</v>
      </c>
      <c r="C21" s="72">
        <f>C20*1000*1000/$B$15</f>
        <v>395.68300923417593</v>
      </c>
      <c r="D21" s="73">
        <f t="shared" ref="D21" si="1">D20*1000*1000/$B$15</f>
        <v>316.91649468987498</v>
      </c>
      <c r="E21" s="74">
        <f>E20*1000*1000/$B$15</f>
        <v>712.59950392405085</v>
      </c>
      <c r="F21" s="74">
        <f>F20*1000*1000/$B$15</f>
        <v>241.27834317318997</v>
      </c>
      <c r="H21" s="34">
        <f>E21+E19</f>
        <v>781.35090987600483</v>
      </c>
    </row>
    <row r="22" spans="1:18" x14ac:dyDescent="0.3">
      <c r="A22" s="104" t="s">
        <v>279</v>
      </c>
      <c r="B22" s="82" t="s">
        <v>275</v>
      </c>
      <c r="C22" s="78">
        <f>SUM(emGES_dom_dtot_typ_FR19!BD6:'emGES_dom_dtot_typ_FR19'!BG6)</f>
        <v>2810.0756376377321</v>
      </c>
      <c r="D22" s="78">
        <f>SUM(emGES_imp_hWO_dtot_typ_FR19!BD6:'emGES_imp_hWO_dtot_typ_FR19'!BG6)</f>
        <v>1952.5156947033242</v>
      </c>
      <c r="E22" s="71">
        <f>SUM(BD6:BG6)</f>
        <v>4762.5913323410568</v>
      </c>
      <c r="F22" s="81"/>
      <c r="H22" s="34">
        <f>F19+F21</f>
        <v>255.59083510409519</v>
      </c>
    </row>
    <row r="23" spans="1:18" x14ac:dyDescent="0.3">
      <c r="A23" s="103"/>
      <c r="B23" s="83" t="s">
        <v>276</v>
      </c>
      <c r="C23" s="73">
        <f>C22*1000*1000/$B$15</f>
        <v>41.78055234600604</v>
      </c>
      <c r="D23" s="73">
        <f>D22*1000*1000/$B$15</f>
        <v>29.030244985692914</v>
      </c>
      <c r="E23" s="74">
        <f>E22*1000*1000/$B$15</f>
        <v>70.810797331698964</v>
      </c>
      <c r="F23" s="81"/>
    </row>
    <row r="26" spans="1:18" x14ac:dyDescent="0.3">
      <c r="A26" s="59" t="s">
        <v>67</v>
      </c>
      <c r="B26" s="60">
        <f>E18+E20+F18+F20+E22</f>
        <v>74505.200551261223</v>
      </c>
    </row>
    <row r="27" spans="1:18" x14ac:dyDescent="0.3">
      <c r="A27" s="61" t="s">
        <v>68</v>
      </c>
      <c r="B27" s="62">
        <f>E19+E21+F19+F21+E23</f>
        <v>1107.7525423117991</v>
      </c>
      <c r="D27" s="2" t="s">
        <v>280</v>
      </c>
      <c r="E27" s="2"/>
      <c r="F27" s="2"/>
      <c r="G27" s="2"/>
      <c r="H27" s="2"/>
    </row>
    <row r="28" spans="1:18" x14ac:dyDescent="0.3">
      <c r="A28" s="63"/>
      <c r="B28" s="63">
        <f>E19+E21</f>
        <v>781.35090987600483</v>
      </c>
      <c r="D28" s="64" t="s">
        <v>274</v>
      </c>
    </row>
    <row r="31" spans="1:18" ht="43.8" thickBot="1" x14ac:dyDescent="0.35">
      <c r="A31" s="143" t="s">
        <v>3035</v>
      </c>
      <c r="B31" s="37" t="s">
        <v>3045</v>
      </c>
      <c r="C31" s="99" t="s">
        <v>281</v>
      </c>
      <c r="D31" s="100"/>
      <c r="E31" s="116" t="s">
        <v>3000</v>
      </c>
      <c r="F31" s="99" t="s">
        <v>282</v>
      </c>
      <c r="G31" s="100"/>
      <c r="H31" s="37" t="s">
        <v>284</v>
      </c>
      <c r="I31" s="37" t="s">
        <v>285</v>
      </c>
      <c r="J31" s="99" t="s">
        <v>2998</v>
      </c>
      <c r="K31" s="146"/>
      <c r="L31" s="146"/>
      <c r="M31" s="146"/>
      <c r="N31" s="146"/>
      <c r="O31" s="146"/>
      <c r="P31" s="146"/>
      <c r="Q31" s="146"/>
      <c r="R31" s="100"/>
    </row>
    <row r="32" spans="1:18" ht="15" thickTop="1" x14ac:dyDescent="0.3">
      <c r="A32" s="158" t="s">
        <v>3006</v>
      </c>
      <c r="B32" s="165">
        <v>75.239999999999995</v>
      </c>
      <c r="C32" s="114" t="s">
        <v>2994</v>
      </c>
      <c r="D32" s="122"/>
      <c r="E32" s="128">
        <f>M8*1000*1000/$B$15</f>
        <v>46.387489936408755</v>
      </c>
      <c r="F32" s="114" t="s">
        <v>283</v>
      </c>
      <c r="G32" s="122"/>
      <c r="H32" s="131">
        <f>M6+M11</f>
        <v>1618.5367884189707</v>
      </c>
      <c r="I32" s="128">
        <f>H32*1000*1000/$B$15</f>
        <v>24.064605274939275</v>
      </c>
      <c r="J32" s="147" t="s">
        <v>2997</v>
      </c>
      <c r="K32" s="148"/>
      <c r="L32" s="148"/>
      <c r="M32" s="148"/>
      <c r="N32" s="148"/>
      <c r="O32" s="148"/>
      <c r="P32" s="148"/>
      <c r="Q32" s="148"/>
      <c r="R32" s="149"/>
    </row>
    <row r="33" spans="1:22" x14ac:dyDescent="0.3">
      <c r="A33" s="159" t="s">
        <v>3018</v>
      </c>
      <c r="B33" s="166">
        <v>10</v>
      </c>
      <c r="C33" s="101" t="s">
        <v>286</v>
      </c>
      <c r="D33" s="124"/>
      <c r="E33" s="129"/>
      <c r="F33" s="98" t="s">
        <v>287</v>
      </c>
      <c r="G33" s="124"/>
      <c r="H33" s="132">
        <f>Z6</f>
        <v>640.47184088489507</v>
      </c>
      <c r="I33" s="77">
        <f>H33*1000*1000/$B$15</f>
        <v>9.5226145929399895</v>
      </c>
      <c r="J33" s="145"/>
      <c r="K33" s="150"/>
      <c r="L33" s="150"/>
      <c r="M33" s="150"/>
      <c r="N33" s="150"/>
      <c r="O33" s="150"/>
      <c r="P33" s="150"/>
      <c r="Q33" s="150"/>
      <c r="R33" s="151"/>
    </row>
    <row r="34" spans="1:22" x14ac:dyDescent="0.3">
      <c r="A34" s="159" t="s">
        <v>3017</v>
      </c>
      <c r="B34" s="166">
        <v>21.01</v>
      </c>
      <c r="C34" s="101" t="s">
        <v>286</v>
      </c>
      <c r="D34" s="124"/>
      <c r="E34" s="129"/>
      <c r="F34" s="98" t="s">
        <v>287</v>
      </c>
      <c r="G34" s="124"/>
      <c r="H34" s="132">
        <f>'CA branche 2019'!E757*AA6</f>
        <v>1441.3778457543231</v>
      </c>
      <c r="I34" s="77">
        <f>H34*1000*1000/$B$15</f>
        <v>21.430584190800179</v>
      </c>
      <c r="J34" s="145"/>
      <c r="K34" s="150"/>
      <c r="L34" s="150"/>
      <c r="M34" s="150"/>
      <c r="N34" s="150"/>
      <c r="O34" s="150"/>
      <c r="P34" s="150"/>
      <c r="Q34" s="150"/>
      <c r="R34" s="151"/>
    </row>
    <row r="35" spans="1:22" ht="28.8" x14ac:dyDescent="0.3">
      <c r="A35" s="157" t="s">
        <v>3019</v>
      </c>
      <c r="B35" s="166">
        <v>10.79</v>
      </c>
      <c r="C35" s="101" t="s">
        <v>286</v>
      </c>
      <c r="D35" s="124"/>
      <c r="E35" s="129"/>
      <c r="F35" s="98" t="s">
        <v>287</v>
      </c>
      <c r="G35" s="124"/>
      <c r="H35" s="132">
        <f>'CA branche 2019'!E765*AA6</f>
        <v>665.07072088671907</v>
      </c>
      <c r="I35" s="77">
        <f t="shared" ref="I35:I36" si="2">H35*1000*1000/$B$15</f>
        <v>9.8883537850826251</v>
      </c>
      <c r="J35" s="145"/>
      <c r="K35" s="150"/>
      <c r="L35" s="150"/>
      <c r="M35" s="150"/>
      <c r="N35" s="150"/>
      <c r="O35" s="150"/>
      <c r="P35" s="150"/>
      <c r="Q35" s="150"/>
      <c r="R35" s="151"/>
    </row>
    <row r="36" spans="1:22" x14ac:dyDescent="0.3">
      <c r="A36" s="157" t="s">
        <v>3016</v>
      </c>
      <c r="B36" s="166">
        <v>5.84</v>
      </c>
      <c r="C36" s="101" t="s">
        <v>286</v>
      </c>
      <c r="D36" s="124"/>
      <c r="E36" s="129"/>
      <c r="F36" s="98" t="s">
        <v>287</v>
      </c>
      <c r="G36" s="124"/>
      <c r="H36" s="132">
        <f>'CA branche 2019'!E777*AA6</f>
        <v>457.96977779667913</v>
      </c>
      <c r="I36" s="77">
        <f t="shared" si="2"/>
        <v>6.809151333096481</v>
      </c>
      <c r="J36" s="145"/>
      <c r="K36" s="150"/>
      <c r="L36" s="150"/>
      <c r="M36" s="150"/>
      <c r="N36" s="150"/>
      <c r="O36" s="150"/>
      <c r="P36" s="150"/>
      <c r="Q36" s="150"/>
      <c r="R36" s="151"/>
    </row>
    <row r="37" spans="1:22" ht="66.599999999999994" customHeight="1" thickBot="1" x14ac:dyDescent="0.35">
      <c r="A37" s="157" t="s">
        <v>3015</v>
      </c>
      <c r="B37" s="166">
        <v>104.56</v>
      </c>
      <c r="C37" s="98" t="s">
        <v>2995</v>
      </c>
      <c r="D37" s="124"/>
      <c r="E37" s="77">
        <f>('Emplois Finals 2019'!AF22*(AB9)+'Emplois Finals 2019'!AG22*(AB9))*1000*1000/$B$15</f>
        <v>178.39224158102945</v>
      </c>
      <c r="F37" s="189" t="s">
        <v>3048</v>
      </c>
      <c r="G37" s="190"/>
      <c r="H37" s="132">
        <f>AB11</f>
        <v>212.09691167542476</v>
      </c>
      <c r="I37" s="77"/>
      <c r="J37" s="142" t="s">
        <v>3047</v>
      </c>
      <c r="K37" s="150"/>
      <c r="L37" s="150"/>
      <c r="M37" s="150"/>
      <c r="N37" s="150"/>
      <c r="O37" s="150"/>
      <c r="P37" s="150"/>
      <c r="Q37" s="150"/>
      <c r="R37" s="151"/>
    </row>
    <row r="38" spans="1:22" ht="76.2" customHeight="1" thickBot="1" x14ac:dyDescent="0.35">
      <c r="A38" s="157" t="s">
        <v>3020</v>
      </c>
      <c r="B38" s="166">
        <v>264.94</v>
      </c>
      <c r="C38" s="101" t="s">
        <v>2999</v>
      </c>
      <c r="D38" s="124"/>
      <c r="E38" s="129"/>
      <c r="F38" s="189" t="s">
        <v>2996</v>
      </c>
      <c r="G38" s="190"/>
      <c r="H38" s="132">
        <f>AB6</f>
        <v>4092.3139236253628</v>
      </c>
      <c r="I38" s="77">
        <f>H38*1000*1000/$B$15</f>
        <v>60.84502986761278</v>
      </c>
      <c r="J38" s="142" t="s">
        <v>3046</v>
      </c>
      <c r="K38" s="152"/>
      <c r="L38" s="152"/>
      <c r="M38" s="152"/>
      <c r="N38" s="152"/>
      <c r="O38" s="152"/>
      <c r="P38" s="152"/>
      <c r="Q38" s="152"/>
      <c r="R38" s="153"/>
      <c r="S38" s="113"/>
      <c r="T38" s="113"/>
      <c r="U38" s="113"/>
      <c r="V38" s="113"/>
    </row>
    <row r="39" spans="1:22" ht="113.4" customHeight="1" x14ac:dyDescent="0.3">
      <c r="A39" s="160" t="s">
        <v>3007</v>
      </c>
      <c r="B39" s="166">
        <v>36.51</v>
      </c>
      <c r="C39" s="117" t="s">
        <v>2995</v>
      </c>
      <c r="D39" s="125"/>
      <c r="E39" s="77">
        <f>('Emplois Finals 2019'!AF31*(AU9+AV9)+'Emplois Finals 2019'!AG31*(AU9+AV9))*1000*1000/$B$15</f>
        <v>2.7477741212400075</v>
      </c>
      <c r="F39" s="117" t="s">
        <v>3033</v>
      </c>
      <c r="G39" s="124"/>
      <c r="H39" s="132">
        <f>AV6</f>
        <v>125.27015096462269</v>
      </c>
      <c r="I39" s="77">
        <f>H39*1000*1000/$B$15</f>
        <v>1.8625321075589614</v>
      </c>
      <c r="J39" s="142" t="s">
        <v>3049</v>
      </c>
      <c r="K39" s="152"/>
      <c r="L39" s="152"/>
      <c r="M39" s="152"/>
      <c r="N39" s="152"/>
      <c r="O39" s="152"/>
      <c r="P39" s="152"/>
      <c r="Q39" s="152"/>
      <c r="R39" s="153"/>
    </row>
    <row r="40" spans="1:22" x14ac:dyDescent="0.3">
      <c r="A40" s="159" t="s">
        <v>3008</v>
      </c>
      <c r="B40" s="166">
        <v>116.98</v>
      </c>
      <c r="C40" s="98" t="s">
        <v>3003</v>
      </c>
      <c r="D40" s="124"/>
      <c r="E40" s="77">
        <f>(AW8+'Emplois Finals 2019'!AF32*AW9)*1000*1000/$B$15</f>
        <v>54.187438664069433</v>
      </c>
      <c r="F40" s="98" t="s">
        <v>3002</v>
      </c>
      <c r="G40" s="124"/>
      <c r="H40" s="132">
        <f>'Emplois Finals 2019'!AC32*AW9</f>
        <v>4222.3886399556941</v>
      </c>
      <c r="I40" s="77">
        <f>H40*1000*1000/$B$15</f>
        <v>62.778996847626111</v>
      </c>
      <c r="J40" s="145" t="s">
        <v>3050</v>
      </c>
      <c r="K40" s="150"/>
      <c r="L40" s="150"/>
      <c r="M40" s="150"/>
      <c r="N40" s="150"/>
      <c r="O40" s="150"/>
      <c r="P40" s="150"/>
      <c r="Q40" s="150"/>
      <c r="R40" s="151"/>
    </row>
    <row r="41" spans="1:22" x14ac:dyDescent="0.3">
      <c r="A41" s="159" t="s">
        <v>3009</v>
      </c>
      <c r="B41" s="166">
        <v>0.18</v>
      </c>
      <c r="C41" s="101" t="s">
        <v>286</v>
      </c>
      <c r="D41" s="124"/>
      <c r="E41" s="129"/>
      <c r="F41" s="98" t="s">
        <v>287</v>
      </c>
      <c r="G41" s="124"/>
      <c r="H41" s="132">
        <f>BA6</f>
        <v>14.163216187028965</v>
      </c>
      <c r="I41" s="188">
        <f>H41*1000*1000/$B$15</f>
        <v>0.21058045106124304</v>
      </c>
      <c r="J41" s="145"/>
      <c r="K41" s="150"/>
      <c r="L41" s="150"/>
      <c r="M41" s="150"/>
      <c r="N41" s="150"/>
      <c r="O41" s="150"/>
      <c r="P41" s="150"/>
      <c r="Q41" s="150"/>
      <c r="R41" s="151"/>
    </row>
    <row r="42" spans="1:22" ht="33.6" customHeight="1" x14ac:dyDescent="0.3">
      <c r="A42" s="159" t="s">
        <v>3010</v>
      </c>
      <c r="B42" s="166">
        <v>244.39</v>
      </c>
      <c r="C42" s="117" t="s">
        <v>3004</v>
      </c>
      <c r="D42" s="125"/>
      <c r="E42" s="129"/>
      <c r="F42" s="101" t="s">
        <v>286</v>
      </c>
      <c r="G42" s="124"/>
      <c r="H42" s="132"/>
      <c r="I42" s="39"/>
      <c r="J42" s="145"/>
      <c r="K42" s="150"/>
      <c r="L42" s="150"/>
      <c r="M42" s="150"/>
      <c r="N42" s="150"/>
      <c r="O42" s="150"/>
      <c r="P42" s="150"/>
      <c r="Q42" s="150"/>
      <c r="R42" s="151"/>
    </row>
    <row r="43" spans="1:22" ht="31.2" customHeight="1" x14ac:dyDescent="0.3">
      <c r="A43" s="159" t="s">
        <v>3011</v>
      </c>
      <c r="B43" s="166">
        <v>130.74</v>
      </c>
      <c r="C43" s="117" t="s">
        <v>3005</v>
      </c>
      <c r="D43" s="125"/>
      <c r="E43" s="129"/>
      <c r="F43" s="101" t="s">
        <v>286</v>
      </c>
      <c r="G43" s="124"/>
      <c r="H43" s="132"/>
      <c r="I43" s="39"/>
      <c r="J43" s="145"/>
      <c r="K43" s="150"/>
      <c r="L43" s="150"/>
      <c r="M43" s="150"/>
      <c r="N43" s="150"/>
      <c r="O43" s="150"/>
      <c r="P43" s="150"/>
      <c r="Q43" s="150"/>
      <c r="R43" s="151"/>
    </row>
    <row r="44" spans="1:22" ht="31.8" customHeight="1" x14ac:dyDescent="0.3">
      <c r="A44" s="159" t="s">
        <v>3013</v>
      </c>
      <c r="B44" s="166">
        <v>165.09</v>
      </c>
      <c r="C44" s="117" t="s">
        <v>3004</v>
      </c>
      <c r="D44" s="125"/>
      <c r="E44" s="129"/>
      <c r="F44" s="101" t="s">
        <v>286</v>
      </c>
      <c r="G44" s="124"/>
      <c r="H44" s="132"/>
      <c r="I44" s="39"/>
      <c r="J44" s="145"/>
      <c r="K44" s="150"/>
      <c r="L44" s="150"/>
      <c r="M44" s="150"/>
      <c r="N44" s="150"/>
      <c r="O44" s="150"/>
      <c r="P44" s="150"/>
      <c r="Q44" s="150"/>
      <c r="R44" s="151"/>
    </row>
    <row r="45" spans="1:22" ht="34.200000000000003" customHeight="1" x14ac:dyDescent="0.3">
      <c r="A45" s="159" t="s">
        <v>3012</v>
      </c>
      <c r="B45" s="166">
        <v>56.82</v>
      </c>
      <c r="C45" s="117" t="s">
        <v>3005</v>
      </c>
      <c r="D45" s="125"/>
      <c r="E45" s="129"/>
      <c r="F45" s="101" t="s">
        <v>286</v>
      </c>
      <c r="G45" s="124"/>
      <c r="H45" s="132"/>
      <c r="I45" s="39"/>
      <c r="J45" s="145"/>
      <c r="K45" s="150"/>
      <c r="L45" s="150"/>
      <c r="M45" s="150"/>
      <c r="N45" s="150"/>
      <c r="O45" s="150"/>
      <c r="P45" s="150"/>
      <c r="Q45" s="150"/>
      <c r="R45" s="151"/>
    </row>
    <row r="46" spans="1:22" ht="30.6" customHeight="1" thickBot="1" x14ac:dyDescent="0.35">
      <c r="A46" s="161" t="s">
        <v>3014</v>
      </c>
      <c r="B46" s="167">
        <v>34.43</v>
      </c>
      <c r="C46" s="126" t="s">
        <v>3005</v>
      </c>
      <c r="D46" s="127"/>
      <c r="E46" s="130"/>
      <c r="F46" s="135" t="s">
        <v>286</v>
      </c>
      <c r="G46" s="136"/>
      <c r="H46" s="133"/>
      <c r="I46" s="134"/>
      <c r="J46" s="154"/>
      <c r="K46" s="155"/>
      <c r="L46" s="155"/>
      <c r="M46" s="155"/>
      <c r="N46" s="155"/>
      <c r="O46" s="155"/>
      <c r="P46" s="155"/>
      <c r="Q46" s="155"/>
      <c r="R46" s="156"/>
    </row>
    <row r="47" spans="1:22" ht="15" thickTop="1" x14ac:dyDescent="0.3">
      <c r="A47" s="38"/>
      <c r="B47" s="84">
        <f>SUM(B32:B46)</f>
        <v>1277.52</v>
      </c>
      <c r="I47" s="34">
        <f>SUM(I32:I46)</f>
        <v>197.41244845071765</v>
      </c>
    </row>
    <row r="48" spans="1:22" x14ac:dyDescent="0.3">
      <c r="A48" s="38"/>
      <c r="B48" s="34"/>
      <c r="C48" s="121"/>
      <c r="G48" s="187"/>
      <c r="H48" s="185" t="s">
        <v>3040</v>
      </c>
      <c r="I48" s="183">
        <f>B27+I47</f>
        <v>1305.1649907625167</v>
      </c>
    </row>
    <row r="49" spans="1:18" x14ac:dyDescent="0.3">
      <c r="A49" s="38"/>
      <c r="B49" s="34"/>
      <c r="C49" s="121"/>
      <c r="I49" s="34"/>
    </row>
    <row r="50" spans="1:18" ht="43.8" thickBot="1" x14ac:dyDescent="0.35">
      <c r="A50" s="144" t="s">
        <v>3034</v>
      </c>
      <c r="B50" s="37" t="s">
        <v>3045</v>
      </c>
      <c r="C50" s="114" t="s">
        <v>281</v>
      </c>
      <c r="D50" s="122"/>
      <c r="E50" s="116" t="s">
        <v>3000</v>
      </c>
      <c r="F50" s="114" t="s">
        <v>282</v>
      </c>
      <c r="G50" s="122"/>
      <c r="H50" s="37" t="s">
        <v>284</v>
      </c>
      <c r="I50" s="37" t="s">
        <v>285</v>
      </c>
      <c r="J50" s="99" t="s">
        <v>2998</v>
      </c>
      <c r="K50" s="146"/>
      <c r="L50" s="146"/>
      <c r="M50" s="146"/>
      <c r="N50" s="146"/>
      <c r="O50" s="146"/>
      <c r="P50" s="146"/>
      <c r="Q50" s="146"/>
      <c r="R50" s="100"/>
    </row>
    <row r="51" spans="1:18" ht="64.8" customHeight="1" thickTop="1" thickBot="1" x14ac:dyDescent="0.35">
      <c r="A51" s="162" t="s">
        <v>3029</v>
      </c>
      <c r="B51" s="168">
        <v>30.54</v>
      </c>
      <c r="C51" s="139" t="s">
        <v>3001</v>
      </c>
      <c r="D51" s="140"/>
      <c r="E51" s="178">
        <f>('Emplois Finals 2019'!AF18*(U9+V9)+'Emplois Finals 2019'!AG18*(U9+V9)+V8)*1000*1000/$B$15</f>
        <v>19.284145609495198</v>
      </c>
      <c r="F51" s="189" t="s">
        <v>2999</v>
      </c>
      <c r="G51" s="190"/>
      <c r="H51" s="180"/>
      <c r="I51" s="169"/>
      <c r="J51" s="170" t="s">
        <v>3054</v>
      </c>
      <c r="K51" s="171"/>
      <c r="L51" s="171"/>
      <c r="M51" s="171"/>
      <c r="N51" s="171"/>
      <c r="O51" s="171"/>
      <c r="P51" s="171"/>
      <c r="Q51" s="171"/>
      <c r="R51" s="172"/>
    </row>
    <row r="52" spans="1:18" ht="63" customHeight="1" x14ac:dyDescent="0.3">
      <c r="A52" s="119" t="s">
        <v>3021</v>
      </c>
      <c r="B52" s="173">
        <v>26.9</v>
      </c>
      <c r="C52" s="98" t="s">
        <v>2994</v>
      </c>
      <c r="D52" s="124"/>
      <c r="E52" s="179">
        <f>AI8*1000*1000/$B$15</f>
        <v>8.1943620843030335E-2</v>
      </c>
      <c r="F52" s="98" t="s">
        <v>3053</v>
      </c>
      <c r="G52" s="124"/>
      <c r="H52" s="181">
        <f>'CA branche 2019'!E1142*AI6</f>
        <v>1754.8955061397337</v>
      </c>
      <c r="I52" s="77">
        <f>H52*1000*1000/$B$15</f>
        <v>26.092003565312641</v>
      </c>
      <c r="J52" s="142" t="s">
        <v>3039</v>
      </c>
      <c r="K52" s="152"/>
      <c r="L52" s="152"/>
      <c r="M52" s="152"/>
      <c r="N52" s="152"/>
      <c r="O52" s="152"/>
      <c r="P52" s="152"/>
      <c r="Q52" s="152"/>
      <c r="R52" s="153"/>
    </row>
    <row r="53" spans="1:18" x14ac:dyDescent="0.3">
      <c r="A53" s="163" t="s">
        <v>3022</v>
      </c>
      <c r="B53" s="173">
        <v>2.52</v>
      </c>
      <c r="C53" s="101" t="s">
        <v>286</v>
      </c>
      <c r="D53" s="124"/>
      <c r="E53" s="137"/>
      <c r="F53" s="98" t="s">
        <v>287</v>
      </c>
      <c r="G53" s="124"/>
      <c r="H53" s="132">
        <f>AJ6</f>
        <v>131.35626981426739</v>
      </c>
      <c r="I53" s="77">
        <f>H53*1000*1000/$B$15</f>
        <v>1.9530212758132917</v>
      </c>
      <c r="J53" s="142"/>
      <c r="K53" s="152"/>
      <c r="L53" s="152"/>
      <c r="M53" s="152"/>
      <c r="N53" s="152"/>
      <c r="O53" s="152"/>
      <c r="P53" s="152"/>
      <c r="Q53" s="152"/>
      <c r="R53" s="153"/>
    </row>
    <row r="54" spans="1:18" x14ac:dyDescent="0.3">
      <c r="A54" s="163" t="s">
        <v>3023</v>
      </c>
      <c r="B54" s="173">
        <v>47.29</v>
      </c>
      <c r="C54" s="101" t="s">
        <v>286</v>
      </c>
      <c r="D54" s="124"/>
      <c r="E54" s="137"/>
      <c r="F54" s="98" t="s">
        <v>287</v>
      </c>
      <c r="G54" s="124"/>
      <c r="H54" s="132">
        <f>AN6</f>
        <v>3223.4844904091974</v>
      </c>
      <c r="I54" s="77">
        <f>H54*1000*1000/$B$15</f>
        <v>47.92716633111587</v>
      </c>
      <c r="J54" s="142"/>
      <c r="K54" s="152"/>
      <c r="L54" s="152"/>
      <c r="M54" s="152"/>
      <c r="N54" s="152"/>
      <c r="O54" s="152"/>
      <c r="P54" s="152"/>
      <c r="Q54" s="152"/>
      <c r="R54" s="153"/>
    </row>
    <row r="55" spans="1:18" x14ac:dyDescent="0.3">
      <c r="A55" s="115" t="s">
        <v>3024</v>
      </c>
      <c r="B55" s="173">
        <v>2.85</v>
      </c>
      <c r="C55" s="101" t="s">
        <v>286</v>
      </c>
      <c r="D55" s="124"/>
      <c r="E55" s="137"/>
      <c r="F55" s="98" t="s">
        <v>3030</v>
      </c>
      <c r="G55" s="124"/>
      <c r="H55" s="132">
        <f>0.25*AP6</f>
        <v>196.06356019196059</v>
      </c>
      <c r="I55" s="77">
        <f>H55*1000*1000/$B$15</f>
        <v>2.9150972771077281</v>
      </c>
      <c r="J55" s="142"/>
      <c r="K55" s="152"/>
      <c r="L55" s="152"/>
      <c r="M55" s="152"/>
      <c r="N55" s="152"/>
      <c r="O55" s="152"/>
      <c r="P55" s="152"/>
      <c r="Q55" s="152"/>
      <c r="R55" s="153"/>
    </row>
    <row r="56" spans="1:18" x14ac:dyDescent="0.3">
      <c r="A56" s="115" t="s">
        <v>3025</v>
      </c>
      <c r="B56" s="173">
        <v>49.88</v>
      </c>
      <c r="C56" s="101" t="s">
        <v>286</v>
      </c>
      <c r="D56" s="124"/>
      <c r="E56" s="137"/>
      <c r="F56" s="98" t="s">
        <v>287</v>
      </c>
      <c r="G56" s="124"/>
      <c r="H56" s="132">
        <f>AQ6</f>
        <v>3306.5675836605051</v>
      </c>
      <c r="I56" s="77">
        <f>H56*1000*1000/$B$15</f>
        <v>49.162456043663418</v>
      </c>
      <c r="J56" s="142"/>
      <c r="K56" s="152"/>
      <c r="L56" s="152"/>
      <c r="M56" s="152"/>
      <c r="N56" s="152"/>
      <c r="O56" s="152"/>
      <c r="P56" s="152"/>
      <c r="Q56" s="152"/>
      <c r="R56" s="153"/>
    </row>
    <row r="57" spans="1:18" ht="94.8" customHeight="1" x14ac:dyDescent="0.3">
      <c r="A57" s="119" t="s">
        <v>3026</v>
      </c>
      <c r="B57" s="173">
        <v>13.52</v>
      </c>
      <c r="C57" s="117" t="s">
        <v>2995</v>
      </c>
      <c r="D57" s="125"/>
      <c r="E57" s="137" t="s">
        <v>3031</v>
      </c>
      <c r="F57" s="117" t="s">
        <v>3032</v>
      </c>
      <c r="G57" s="124"/>
      <c r="H57" s="132">
        <f>AU6+'Emplois Finals 2019'!AD31*AU9</f>
        <v>1334.017419614499</v>
      </c>
      <c r="I57" s="77">
        <f>H57*1000*1000/$B$15</f>
        <v>19.834336088384259</v>
      </c>
      <c r="J57" s="142" t="s">
        <v>3051</v>
      </c>
      <c r="K57" s="152"/>
      <c r="L57" s="152"/>
      <c r="M57" s="152"/>
      <c r="N57" s="152"/>
      <c r="O57" s="152"/>
      <c r="P57" s="152"/>
      <c r="Q57" s="152"/>
      <c r="R57" s="153"/>
    </row>
    <row r="58" spans="1:18" x14ac:dyDescent="0.3">
      <c r="A58" s="163" t="s">
        <v>3027</v>
      </c>
      <c r="B58" s="173">
        <v>7.0000000000000007E-2</v>
      </c>
      <c r="C58" s="101" t="s">
        <v>286</v>
      </c>
      <c r="D58" s="124"/>
      <c r="E58" s="137"/>
      <c r="F58" s="98" t="s">
        <v>3036</v>
      </c>
      <c r="G58" s="124"/>
      <c r="H58" s="132">
        <f>'CA branche 2019'!E1431*BC6</f>
        <v>5.5039918215774941</v>
      </c>
      <c r="I58" s="166">
        <f>H58*1000*1000/$B$15</f>
        <v>8.1834031558923284E-2</v>
      </c>
      <c r="J58" s="142" t="s">
        <v>3052</v>
      </c>
      <c r="K58" s="152"/>
      <c r="L58" s="152"/>
      <c r="M58" s="152"/>
      <c r="N58" s="152"/>
      <c r="O58" s="152"/>
      <c r="P58" s="152"/>
      <c r="Q58" s="152"/>
      <c r="R58" s="153"/>
    </row>
    <row r="59" spans="1:18" ht="29.4" customHeight="1" x14ac:dyDescent="0.3">
      <c r="A59" s="163" t="s">
        <v>3028</v>
      </c>
      <c r="B59" s="173">
        <v>18.170000000000002</v>
      </c>
      <c r="C59" s="117" t="s">
        <v>3037</v>
      </c>
      <c r="D59" s="125"/>
      <c r="E59" s="137">
        <f>(BJ7+BJ8)*1000*1000/$B$15</f>
        <v>19.001066951496856</v>
      </c>
      <c r="F59" s="101" t="s">
        <v>286</v>
      </c>
      <c r="G59" s="124"/>
      <c r="H59" s="132"/>
      <c r="I59" s="39"/>
      <c r="J59" s="142"/>
      <c r="K59" s="152"/>
      <c r="L59" s="152"/>
      <c r="M59" s="152"/>
      <c r="N59" s="152"/>
      <c r="O59" s="152"/>
      <c r="P59" s="152"/>
      <c r="Q59" s="152"/>
      <c r="R59" s="153"/>
    </row>
    <row r="60" spans="1:18" ht="15" thickBot="1" x14ac:dyDescent="0.35">
      <c r="A60" s="164" t="s">
        <v>3038</v>
      </c>
      <c r="B60" s="174">
        <v>2.98</v>
      </c>
      <c r="C60" s="120" t="s">
        <v>2994</v>
      </c>
      <c r="D60" s="136"/>
      <c r="E60" s="138">
        <f>BL8*1000*1000/$B$15</f>
        <v>0.48023772439717721</v>
      </c>
      <c r="F60" s="120"/>
      <c r="G60" s="136"/>
      <c r="H60" s="133"/>
      <c r="I60" s="134"/>
      <c r="J60" s="175"/>
      <c r="K60" s="176"/>
      <c r="L60" s="176"/>
      <c r="M60" s="176"/>
      <c r="N60" s="176"/>
      <c r="O60" s="176"/>
      <c r="P60" s="176"/>
      <c r="Q60" s="176"/>
      <c r="R60" s="177"/>
    </row>
    <row r="61" spans="1:18" ht="15" thickTop="1" x14ac:dyDescent="0.3">
      <c r="B61" s="141">
        <v>194.71</v>
      </c>
      <c r="C61" s="123"/>
      <c r="D61" s="123"/>
      <c r="G61" s="184"/>
      <c r="H61" s="185" t="s">
        <v>3041</v>
      </c>
      <c r="I61" s="186">
        <f>SUM(I51:I60)</f>
        <v>147.96591461295611</v>
      </c>
    </row>
    <row r="62" spans="1:18" x14ac:dyDescent="0.3">
      <c r="D62" s="123"/>
    </row>
    <row r="64" spans="1:18" x14ac:dyDescent="0.3">
      <c r="A64" s="182" t="s">
        <v>3042</v>
      </c>
      <c r="B64" s="183">
        <f>I48+I61</f>
        <v>1453.1309053754728</v>
      </c>
    </row>
    <row r="67" spans="1:3" s="192" customFormat="1" x14ac:dyDescent="0.3">
      <c r="A67" s="195" t="s">
        <v>3059</v>
      </c>
      <c r="B67" s="196"/>
      <c r="C67" s="196"/>
    </row>
    <row r="68" spans="1:3" s="192" customFormat="1" x14ac:dyDescent="0.3">
      <c r="A68" s="193" t="s">
        <v>266</v>
      </c>
      <c r="B68" s="194">
        <f>BN9</f>
        <v>103140.836861355</v>
      </c>
      <c r="C68" s="196"/>
    </row>
    <row r="69" spans="1:3" s="192" customFormat="1" x14ac:dyDescent="0.3">
      <c r="A69" s="118" t="s">
        <v>267</v>
      </c>
      <c r="B69" s="191">
        <f>B68*1000*1000/$B$15</f>
        <v>1533.5107268213162</v>
      </c>
      <c r="C69" s="196"/>
    </row>
    <row r="70" spans="1:3" s="192" customFormat="1" x14ac:dyDescent="0.3">
      <c r="A70" s="200" t="s">
        <v>272</v>
      </c>
      <c r="B70" s="202">
        <f>(F18+F20)/B68</f>
        <v>0.16667039273594628</v>
      </c>
      <c r="C70" s="196"/>
    </row>
    <row r="71" spans="1:3" s="192" customFormat="1" x14ac:dyDescent="0.3">
      <c r="A71" s="118" t="s">
        <v>3062</v>
      </c>
      <c r="B71" s="191">
        <f>'Emplois Finals 2019'!AD22*AB9*1000*1000/$B$15</f>
        <v>305.62549371318494</v>
      </c>
      <c r="C71" s="204" t="s">
        <v>3060</v>
      </c>
    </row>
    <row r="72" spans="1:3" s="192" customFormat="1" ht="28.8" x14ac:dyDescent="0.3">
      <c r="A72" s="203" t="s">
        <v>3063</v>
      </c>
      <c r="B72" s="197">
        <f>'Emplois Finals 2019'!AD31*(AU9+AV9)*1000*1000/$B$15</f>
        <v>30.612332348625138</v>
      </c>
      <c r="C72" s="204"/>
    </row>
    <row r="73" spans="1:3" s="192" customFormat="1" x14ac:dyDescent="0.3">
      <c r="A73" s="118" t="s">
        <v>3057</v>
      </c>
      <c r="B73" s="191">
        <f>'Emplois Finals 2019'!AC32*AW9*1000*1000/$B$15</f>
        <v>62.778996847626111</v>
      </c>
      <c r="C73" s="204"/>
    </row>
    <row r="74" spans="1:3" s="192" customFormat="1" x14ac:dyDescent="0.3">
      <c r="A74" s="118" t="s">
        <v>3058</v>
      </c>
      <c r="B74" s="199">
        <f>(F19+F21+B71+B72+B73)/B69</f>
        <v>0.42686865280063074</v>
      </c>
      <c r="C74" s="196"/>
    </row>
    <row r="75" spans="1:3" s="192" customFormat="1" x14ac:dyDescent="0.3">
      <c r="A75" s="200" t="s">
        <v>3061</v>
      </c>
      <c r="B75" s="201">
        <f>(1-B74)*B69</f>
        <v>878.90306880778496</v>
      </c>
      <c r="C75" s="198" t="s">
        <v>3060</v>
      </c>
    </row>
  </sheetData>
  <mergeCells count="85">
    <mergeCell ref="C71:C73"/>
    <mergeCell ref="J55:R55"/>
    <mergeCell ref="J56:R56"/>
    <mergeCell ref="J58:R58"/>
    <mergeCell ref="J59:R59"/>
    <mergeCell ref="J60:R60"/>
    <mergeCell ref="J57:R57"/>
    <mergeCell ref="J52:R52"/>
    <mergeCell ref="F51:G51"/>
    <mergeCell ref="J33:R33"/>
    <mergeCell ref="J34:R34"/>
    <mergeCell ref="J35:R35"/>
    <mergeCell ref="J36:R36"/>
    <mergeCell ref="J41:R41"/>
    <mergeCell ref="J42:R42"/>
    <mergeCell ref="J43:R43"/>
    <mergeCell ref="J44:R44"/>
    <mergeCell ref="J45:R45"/>
    <mergeCell ref="J46:R46"/>
    <mergeCell ref="J40:R40"/>
    <mergeCell ref="J53:R53"/>
    <mergeCell ref="J54:R54"/>
    <mergeCell ref="C58:D58"/>
    <mergeCell ref="C59:D59"/>
    <mergeCell ref="C60:D60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C53:D53"/>
    <mergeCell ref="C54:D54"/>
    <mergeCell ref="C55:D55"/>
    <mergeCell ref="C56:D56"/>
    <mergeCell ref="C57:D57"/>
    <mergeCell ref="J39:R39"/>
    <mergeCell ref="C50:D50"/>
    <mergeCell ref="F50:G50"/>
    <mergeCell ref="C51:D51"/>
    <mergeCell ref="C52:D52"/>
    <mergeCell ref="J50:R50"/>
    <mergeCell ref="J51:R51"/>
    <mergeCell ref="J32:R32"/>
    <mergeCell ref="J31:R31"/>
    <mergeCell ref="F38:G38"/>
    <mergeCell ref="F37:G37"/>
    <mergeCell ref="F36:G36"/>
    <mergeCell ref="F35:G35"/>
    <mergeCell ref="F34:G34"/>
    <mergeCell ref="F33:G33"/>
    <mergeCell ref="F32:G32"/>
    <mergeCell ref="F31:G31"/>
    <mergeCell ref="J37:R37"/>
    <mergeCell ref="J38:R38"/>
    <mergeCell ref="C39:D39"/>
    <mergeCell ref="A18:A19"/>
    <mergeCell ref="A20:A21"/>
    <mergeCell ref="A22:A23"/>
    <mergeCell ref="C31:D31"/>
    <mergeCell ref="C32:D32"/>
    <mergeCell ref="C33:D33"/>
    <mergeCell ref="C34:D34"/>
    <mergeCell ref="C35:D35"/>
    <mergeCell ref="C36:D36"/>
    <mergeCell ref="C37:D37"/>
    <mergeCell ref="C38:D38"/>
    <mergeCell ref="C46:D46"/>
    <mergeCell ref="F39:G39"/>
    <mergeCell ref="C40:D40"/>
    <mergeCell ref="C41:D41"/>
    <mergeCell ref="C42:D42"/>
    <mergeCell ref="C43:D43"/>
    <mergeCell ref="C44:D44"/>
    <mergeCell ref="C45:D45"/>
    <mergeCell ref="F46:G46"/>
    <mergeCell ref="F40:G40"/>
    <mergeCell ref="F41:G41"/>
    <mergeCell ref="F42:G42"/>
    <mergeCell ref="F43:G43"/>
    <mergeCell ref="F44:G44"/>
    <mergeCell ref="F45:G45"/>
  </mergeCells>
  <hyperlinks>
    <hyperlink ref="D15" r:id="rId1" location="tableau-figure1  " xr:uid="{46F07D35-B481-4EEA-82EE-AAE92EF0C16B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64C06-0303-4B93-8D21-5907F6E29571}">
  <dimension ref="A1:BP40"/>
  <sheetViews>
    <sheetView topLeftCell="A26" workbookViewId="0">
      <pane xSplit="1" topLeftCell="B1" activePane="topRight" state="frozen"/>
      <selection pane="topRight" activeCell="D39" sqref="D39"/>
    </sheetView>
  </sheetViews>
  <sheetFormatPr baseColWidth="10" defaultRowHeight="14.4" x14ac:dyDescent="0.3"/>
  <cols>
    <col min="1" max="1" width="41.44140625" customWidth="1"/>
    <col min="2" max="2" width="11.5546875" customWidth="1"/>
    <col min="66" max="66" width="13.88671875" customWidth="1"/>
  </cols>
  <sheetData>
    <row r="1" spans="1:68" x14ac:dyDescent="0.3">
      <c r="A1" s="2" t="s">
        <v>258</v>
      </c>
    </row>
    <row r="2" spans="1:68" ht="15.6" x14ac:dyDescent="0.35">
      <c r="A2" s="36" t="s">
        <v>238</v>
      </c>
    </row>
    <row r="4" spans="1:68" s="2" customFormat="1" x14ac:dyDescent="0.3">
      <c r="A4" s="2" t="s">
        <v>249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2" t="s">
        <v>15</v>
      </c>
      <c r="R4" s="2" t="s">
        <v>16</v>
      </c>
      <c r="S4" s="2" t="s">
        <v>17</v>
      </c>
      <c r="T4" s="2" t="s">
        <v>18</v>
      </c>
      <c r="U4" s="2" t="s">
        <v>19</v>
      </c>
      <c r="V4" s="2" t="s">
        <v>20</v>
      </c>
      <c r="W4" s="2" t="s">
        <v>21</v>
      </c>
      <c r="X4" s="2" t="s">
        <v>22</v>
      </c>
      <c r="Y4" s="2" t="s">
        <v>23</v>
      </c>
      <c r="Z4" s="2" t="s">
        <v>24</v>
      </c>
      <c r="AA4" s="2" t="s">
        <v>25</v>
      </c>
      <c r="AB4" s="2" t="s">
        <v>26</v>
      </c>
      <c r="AC4" s="2" t="s">
        <v>27</v>
      </c>
      <c r="AD4" s="2" t="s">
        <v>28</v>
      </c>
      <c r="AE4" s="2" t="s">
        <v>29</v>
      </c>
      <c r="AF4" s="2" t="s">
        <v>30</v>
      </c>
      <c r="AG4" s="2" t="s">
        <v>31</v>
      </c>
      <c r="AH4" s="2" t="s">
        <v>32</v>
      </c>
      <c r="AI4" s="2" t="s">
        <v>33</v>
      </c>
      <c r="AJ4" s="2" t="s">
        <v>34</v>
      </c>
      <c r="AK4" s="2" t="s">
        <v>35</v>
      </c>
      <c r="AL4" s="2" t="s">
        <v>36</v>
      </c>
      <c r="AM4" s="2" t="s">
        <v>37</v>
      </c>
      <c r="AN4" s="2" t="s">
        <v>38</v>
      </c>
      <c r="AO4" s="2" t="s">
        <v>39</v>
      </c>
      <c r="AP4" s="2" t="s">
        <v>40</v>
      </c>
      <c r="AQ4" s="2" t="s">
        <v>41</v>
      </c>
      <c r="AR4" s="2" t="s">
        <v>42</v>
      </c>
      <c r="AS4" s="2" t="s">
        <v>43</v>
      </c>
      <c r="AT4" s="2" t="s">
        <v>44</v>
      </c>
      <c r="AU4" s="2" t="s">
        <v>45</v>
      </c>
      <c r="AV4" s="2" t="s">
        <v>46</v>
      </c>
      <c r="AW4" s="2" t="s">
        <v>47</v>
      </c>
      <c r="AX4" s="2" t="s">
        <v>48</v>
      </c>
      <c r="AY4" s="2" t="s">
        <v>49</v>
      </c>
      <c r="AZ4" s="2" t="s">
        <v>50</v>
      </c>
      <c r="BA4" s="2" t="s">
        <v>51</v>
      </c>
      <c r="BB4" s="2" t="s">
        <v>52</v>
      </c>
      <c r="BC4" s="2" t="s">
        <v>53</v>
      </c>
      <c r="BD4" s="2" t="s">
        <v>54</v>
      </c>
      <c r="BE4" s="2" t="s">
        <v>55</v>
      </c>
      <c r="BF4" s="2" t="s">
        <v>56</v>
      </c>
      <c r="BG4" s="2" t="s">
        <v>57</v>
      </c>
      <c r="BH4" s="2" t="s">
        <v>58</v>
      </c>
      <c r="BI4" s="2" t="s">
        <v>59</v>
      </c>
      <c r="BJ4" s="2" t="s">
        <v>60</v>
      </c>
      <c r="BK4" s="2" t="s">
        <v>61</v>
      </c>
      <c r="BL4" s="2" t="s">
        <v>62</v>
      </c>
      <c r="BM4" s="2" t="s">
        <v>63</v>
      </c>
      <c r="BN4" s="2" t="s">
        <v>64</v>
      </c>
      <c r="BP4" s="44" t="s">
        <v>240</v>
      </c>
    </row>
    <row r="5" spans="1:68" s="2" customFormat="1" ht="133.80000000000001" customHeight="1" x14ac:dyDescent="0.3">
      <c r="B5" s="33" t="s">
        <v>167</v>
      </c>
      <c r="C5" s="33" t="s">
        <v>168</v>
      </c>
      <c r="D5" s="33" t="s">
        <v>169</v>
      </c>
      <c r="E5" s="33" t="s">
        <v>170</v>
      </c>
      <c r="F5" s="33" t="s">
        <v>171</v>
      </c>
      <c r="G5" s="33" t="s">
        <v>172</v>
      </c>
      <c r="H5" s="33" t="s">
        <v>173</v>
      </c>
      <c r="I5" s="33" t="s">
        <v>174</v>
      </c>
      <c r="J5" s="33" t="s">
        <v>175</v>
      </c>
      <c r="K5" s="33" t="s">
        <v>176</v>
      </c>
      <c r="L5" s="33" t="s">
        <v>177</v>
      </c>
      <c r="M5" s="33" t="s">
        <v>178</v>
      </c>
      <c r="N5" s="33" t="s">
        <v>179</v>
      </c>
      <c r="O5" s="33" t="s">
        <v>180</v>
      </c>
      <c r="P5" s="33" t="s">
        <v>181</v>
      </c>
      <c r="Q5" s="33" t="s">
        <v>182</v>
      </c>
      <c r="R5" s="33" t="s">
        <v>183</v>
      </c>
      <c r="S5" s="33" t="s">
        <v>184</v>
      </c>
      <c r="T5" s="33" t="s">
        <v>185</v>
      </c>
      <c r="U5" s="33" t="s">
        <v>186</v>
      </c>
      <c r="V5" s="33" t="s">
        <v>187</v>
      </c>
      <c r="W5" s="33" t="s">
        <v>188</v>
      </c>
      <c r="X5" s="33" t="s">
        <v>189</v>
      </c>
      <c r="Y5" s="33" t="s">
        <v>190</v>
      </c>
      <c r="Z5" s="33" t="s">
        <v>191</v>
      </c>
      <c r="AA5" s="33" t="s">
        <v>192</v>
      </c>
      <c r="AB5" s="33" t="s">
        <v>193</v>
      </c>
      <c r="AC5" s="33" t="s">
        <v>194</v>
      </c>
      <c r="AD5" s="33" t="s">
        <v>195</v>
      </c>
      <c r="AE5" s="33" t="s">
        <v>196</v>
      </c>
      <c r="AF5" s="33" t="s">
        <v>197</v>
      </c>
      <c r="AG5" s="33" t="s">
        <v>198</v>
      </c>
      <c r="AH5" s="33" t="s">
        <v>199</v>
      </c>
      <c r="AI5" s="33" t="s">
        <v>200</v>
      </c>
      <c r="AJ5" s="33" t="s">
        <v>201</v>
      </c>
      <c r="AK5" s="33" t="s">
        <v>202</v>
      </c>
      <c r="AL5" s="33" t="s">
        <v>203</v>
      </c>
      <c r="AM5" s="33" t="s">
        <v>204</v>
      </c>
      <c r="AN5" s="33" t="s">
        <v>205</v>
      </c>
      <c r="AO5" s="33" t="s">
        <v>206</v>
      </c>
      <c r="AP5" s="33" t="s">
        <v>207</v>
      </c>
      <c r="AQ5" s="33" t="s">
        <v>208</v>
      </c>
      <c r="AR5" s="33" t="s">
        <v>209</v>
      </c>
      <c r="AS5" s="33" t="s">
        <v>210</v>
      </c>
      <c r="AT5" s="33" t="s">
        <v>211</v>
      </c>
      <c r="AU5" s="33" t="s">
        <v>212</v>
      </c>
      <c r="AV5" s="33" t="s">
        <v>213</v>
      </c>
      <c r="AW5" s="33" t="s">
        <v>214</v>
      </c>
      <c r="AX5" s="33" t="s">
        <v>215</v>
      </c>
      <c r="AY5" s="33" t="s">
        <v>216</v>
      </c>
      <c r="AZ5" s="33" t="s">
        <v>217</v>
      </c>
      <c r="BA5" s="33" t="s">
        <v>218</v>
      </c>
      <c r="BB5" s="33" t="s">
        <v>219</v>
      </c>
      <c r="BC5" s="33" t="s">
        <v>220</v>
      </c>
      <c r="BD5" s="33" t="s">
        <v>221</v>
      </c>
      <c r="BE5" s="33" t="s">
        <v>222</v>
      </c>
      <c r="BF5" s="33" t="s">
        <v>223</v>
      </c>
      <c r="BG5" s="33" t="s">
        <v>224</v>
      </c>
      <c r="BH5" s="33" t="s">
        <v>225</v>
      </c>
      <c r="BI5" s="33" t="s">
        <v>226</v>
      </c>
      <c r="BJ5" s="33" t="s">
        <v>227</v>
      </c>
      <c r="BK5" s="33" t="s">
        <v>228</v>
      </c>
      <c r="BL5" s="33" t="s">
        <v>229</v>
      </c>
      <c r="BM5" s="33" t="s">
        <v>230</v>
      </c>
    </row>
    <row r="6" spans="1:68" x14ac:dyDescent="0.3">
      <c r="A6" t="s">
        <v>231</v>
      </c>
      <c r="B6">
        <f>emGES_dom_dtot_typ_FR19!B6+emGES_imp_hWO_dtot_typ_FR19!B6</f>
        <v>29420.813631018369</v>
      </c>
      <c r="C6">
        <f>emGES_dom_dtot_typ_FR19!C6+emGES_imp_hWO_dtot_typ_FR19!C6</f>
        <v>420.08448915869837</v>
      </c>
      <c r="D6">
        <f>emGES_dom_dtot_typ_FR19!D6+emGES_imp_hWO_dtot_typ_FR19!D6</f>
        <v>693.49013423962094</v>
      </c>
      <c r="E6">
        <f>emGES_dom_dtot_typ_FR19!E6+emGES_imp_hWO_dtot_typ_FR19!E6</f>
        <v>2.6290678314999658</v>
      </c>
      <c r="F6">
        <f>emGES_dom_dtot_typ_FR19!F6+emGES_imp_hWO_dtot_typ_FR19!F6</f>
        <v>64785.611285061663</v>
      </c>
      <c r="G6">
        <f>emGES_dom_dtot_typ_FR19!G6+emGES_imp_hWO_dtot_typ_FR19!G6</f>
        <v>6404.3685148017466</v>
      </c>
      <c r="H6">
        <f>emGES_dom_dtot_typ_FR19!H6+emGES_imp_hWO_dtot_typ_FR19!H6</f>
        <v>217.08255782540562</v>
      </c>
      <c r="I6">
        <f>emGES_dom_dtot_typ_FR19!I6+emGES_imp_hWO_dtot_typ_FR19!I6</f>
        <v>1776.5485896726516</v>
      </c>
      <c r="J6">
        <f>emGES_dom_dtot_typ_FR19!J6+emGES_imp_hWO_dtot_typ_FR19!J6</f>
        <v>0</v>
      </c>
      <c r="K6">
        <f>emGES_dom_dtot_typ_FR19!K6+emGES_imp_hWO_dtot_typ_FR19!K6</f>
        <v>55635.991617614069</v>
      </c>
      <c r="L6">
        <f>emGES_dom_dtot_typ_FR19!L6+emGES_imp_hWO_dtot_typ_FR19!L6</f>
        <v>5813.0980631950952</v>
      </c>
      <c r="M6">
        <f>emGES_dom_dtot_typ_FR19!M6+emGES_imp_hWO_dtot_typ_FR19!M6</f>
        <v>1498.9412330948473</v>
      </c>
      <c r="N6">
        <f>emGES_dom_dtot_typ_FR19!N6+emGES_imp_hWO_dtot_typ_FR19!N6</f>
        <v>1029.4309485109743</v>
      </c>
      <c r="O6">
        <f>emGES_dom_dtot_typ_FR19!O6+emGES_imp_hWO_dtot_typ_FR19!O6</f>
        <v>2768.0821723634535</v>
      </c>
      <c r="P6">
        <f>emGES_dom_dtot_typ_FR19!P6+emGES_imp_hWO_dtot_typ_FR19!P6</f>
        <v>74.361598236006188</v>
      </c>
      <c r="Q6">
        <f>emGES_dom_dtot_typ_FR19!Q6+emGES_imp_hWO_dtot_typ_FR19!Q6</f>
        <v>1226.9264899763477</v>
      </c>
      <c r="R6">
        <f>emGES_dom_dtot_typ_FR19!R6+emGES_imp_hWO_dtot_typ_FR19!R6</f>
        <v>2328.0771671462799</v>
      </c>
      <c r="S6">
        <f>emGES_dom_dtot_typ_FR19!S6+emGES_imp_hWO_dtot_typ_FR19!S6</f>
        <v>2265.057128979965</v>
      </c>
      <c r="T6">
        <f>emGES_dom_dtot_typ_FR19!T6+emGES_imp_hWO_dtot_typ_FR19!T6</f>
        <v>158.55337236104717</v>
      </c>
      <c r="U6">
        <f>emGES_dom_dtot_typ_FR19!U6+emGES_imp_hWO_dtot_typ_FR19!U6</f>
        <v>12723.624485308919</v>
      </c>
      <c r="V6">
        <f>emGES_dom_dtot_typ_FR19!V6+emGES_imp_hWO_dtot_typ_FR19!V6</f>
        <v>844.09525550809167</v>
      </c>
      <c r="W6">
        <f>emGES_dom_dtot_typ_FR19!W6+emGES_imp_hWO_dtot_typ_FR19!W6</f>
        <v>4069.8213248456127</v>
      </c>
      <c r="X6">
        <f>emGES_dom_dtot_typ_FR19!X6+emGES_imp_hWO_dtot_typ_FR19!X6</f>
        <v>92.59482374168249</v>
      </c>
      <c r="Y6">
        <f>emGES_dom_dtot_typ_FR19!Y6+emGES_imp_hWO_dtot_typ_FR19!Y6</f>
        <v>27904.366275924855</v>
      </c>
      <c r="Z6">
        <f>emGES_dom_dtot_typ_FR19!Z6+emGES_imp_hWO_dtot_typ_FR19!Z6</f>
        <v>640.47184088489507</v>
      </c>
      <c r="AA6">
        <f>emGES_dom_dtot_typ_FR19!AA6+emGES_imp_hWO_dtot_typ_FR19!AA6</f>
        <v>8194.6573165837872</v>
      </c>
      <c r="AB6">
        <f>emGES_dom_dtot_typ_FR19!AB6+emGES_imp_hWO_dtot_typ_FR19!AB6</f>
        <v>4092.3139236253628</v>
      </c>
      <c r="AC6">
        <f>emGES_dom_dtot_typ_FR19!AC6+emGES_imp_hWO_dtot_typ_FR19!AC6</f>
        <v>5703.2284593931608</v>
      </c>
      <c r="AD6">
        <f>emGES_dom_dtot_typ_FR19!AD6+emGES_imp_hWO_dtot_typ_FR19!AD6</f>
        <v>4218.2700844561496</v>
      </c>
      <c r="AE6">
        <f>emGES_dom_dtot_typ_FR19!AE6+emGES_imp_hWO_dtot_typ_FR19!AE6</f>
        <v>18714.707590959035</v>
      </c>
      <c r="AF6">
        <f>emGES_dom_dtot_typ_FR19!AF6+emGES_imp_hWO_dtot_typ_FR19!AF6</f>
        <v>8084.6607276097548</v>
      </c>
      <c r="AG6">
        <f>emGES_dom_dtot_typ_FR19!AG6+emGES_imp_hWO_dtot_typ_FR19!AG6</f>
        <v>1146.8535424575782</v>
      </c>
      <c r="AH6">
        <f>emGES_dom_dtot_typ_FR19!AH6+emGES_imp_hWO_dtot_typ_FR19!AH6</f>
        <v>20306.734059693339</v>
      </c>
      <c r="AI6">
        <f>emGES_dom_dtot_typ_FR19!AI6+emGES_imp_hWO_dtot_typ_FR19!AI6</f>
        <v>2071.3398193594198</v>
      </c>
      <c r="AJ6">
        <f>emGES_dom_dtot_typ_FR19!AJ6+emGES_imp_hWO_dtot_typ_FR19!AJ6</f>
        <v>131.35626981426739</v>
      </c>
      <c r="AK6">
        <f>emGES_dom_dtot_typ_FR19!AK6+emGES_imp_hWO_dtot_typ_FR19!AK6</f>
        <v>19040.073800411206</v>
      </c>
      <c r="AL6">
        <f>emGES_dom_dtot_typ_FR19!AL6+emGES_imp_hWO_dtot_typ_FR19!AL6</f>
        <v>1046.0279228741367</v>
      </c>
      <c r="AM6">
        <f>emGES_dom_dtot_typ_FR19!AM6+emGES_imp_hWO_dtot_typ_FR19!AM6</f>
        <v>457.62206572998878</v>
      </c>
      <c r="AN6">
        <f>emGES_dom_dtot_typ_FR19!AN6+emGES_imp_hWO_dtot_typ_FR19!AN6</f>
        <v>3223.4844904091974</v>
      </c>
      <c r="AO6">
        <f>emGES_dom_dtot_typ_FR19!AO6+emGES_imp_hWO_dtot_typ_FR19!AO6</f>
        <v>119.20071995972481</v>
      </c>
      <c r="AP6">
        <f>emGES_dom_dtot_typ_FR19!AP6+emGES_imp_hWO_dtot_typ_FR19!AP6</f>
        <v>784.25424076784236</v>
      </c>
      <c r="AQ6">
        <f>emGES_dom_dtot_typ_FR19!AQ6+emGES_imp_hWO_dtot_typ_FR19!AQ6</f>
        <v>3306.5675836605051</v>
      </c>
      <c r="AR6">
        <f>emGES_dom_dtot_typ_FR19!AR6+emGES_imp_hWO_dtot_typ_FR19!AR6</f>
        <v>0</v>
      </c>
      <c r="AS6">
        <f>emGES_dom_dtot_typ_FR19!AS6+emGES_imp_hWO_dtot_typ_FR19!AS6</f>
        <v>2488.7234557144429</v>
      </c>
      <c r="AT6">
        <f>emGES_dom_dtot_typ_FR19!AT6+emGES_imp_hWO_dtot_typ_FR19!AT6</f>
        <v>683.82992978595701</v>
      </c>
      <c r="AU6">
        <f>emGES_dom_dtot_typ_FR19!AU6+emGES_imp_hWO_dtot_typ_FR19!AU6</f>
        <v>511.88335426973288</v>
      </c>
      <c r="AV6">
        <f>emGES_dom_dtot_typ_FR19!AV6+emGES_imp_hWO_dtot_typ_FR19!AV6</f>
        <v>125.27015096462269</v>
      </c>
      <c r="AW6">
        <f>emGES_dom_dtot_typ_FR19!AW6+emGES_imp_hWO_dtot_typ_FR19!AW6</f>
        <v>0</v>
      </c>
      <c r="AX6">
        <f>emGES_dom_dtot_typ_FR19!AX6+emGES_imp_hWO_dtot_typ_FR19!AX6</f>
        <v>0</v>
      </c>
      <c r="AY6">
        <f>emGES_dom_dtot_typ_FR19!AY6+emGES_imp_hWO_dtot_typ_FR19!AY6</f>
        <v>614.35320188736478</v>
      </c>
      <c r="AZ6">
        <f>emGES_dom_dtot_typ_FR19!AZ6+emGES_imp_hWO_dtot_typ_FR19!AZ6</f>
        <v>772.15592887529192</v>
      </c>
      <c r="BA6">
        <f>emGES_dom_dtot_typ_FR19!BA6+emGES_imp_hWO_dtot_typ_FR19!BA6</f>
        <v>14.163216187028965</v>
      </c>
      <c r="BB6">
        <f>emGES_dom_dtot_typ_FR19!BB6+emGES_imp_hWO_dtot_typ_FR19!BB6</f>
        <v>493.37841239305567</v>
      </c>
      <c r="BC6">
        <f>emGES_dom_dtot_typ_FR19!BC6+emGES_imp_hWO_dtot_typ_FR19!BC6</f>
        <v>179.63771416852961</v>
      </c>
      <c r="BD6">
        <f>emGES_dom_dtot_typ_FR19!BD6+emGES_imp_hWO_dtot_typ_FR19!BD6</f>
        <v>55.992395817570021</v>
      </c>
      <c r="BE6">
        <f>emGES_dom_dtot_typ_FR19!BE6+emGES_imp_hWO_dtot_typ_FR19!BE6</f>
        <v>652.99438520000456</v>
      </c>
      <c r="BF6">
        <f>emGES_dom_dtot_typ_FR19!BF6+emGES_imp_hWO_dtot_typ_FR19!BF6</f>
        <v>2202.404322024574</v>
      </c>
      <c r="BG6">
        <f>emGES_dom_dtot_typ_FR19!BG6+emGES_imp_hWO_dtot_typ_FR19!BG6</f>
        <v>1851.2002292989077</v>
      </c>
      <c r="BH6">
        <f>emGES_dom_dtot_typ_FR19!BH6+emGES_imp_hWO_dtot_typ_FR19!BH6</f>
        <v>1231.4011704115542</v>
      </c>
      <c r="BI6">
        <f>emGES_dom_dtot_typ_FR19!BI6+emGES_imp_hWO_dtot_typ_FR19!BI6</f>
        <v>1712.2565659124225</v>
      </c>
      <c r="BJ6">
        <f>emGES_dom_dtot_typ_FR19!BJ6+emGES_imp_hWO_dtot_typ_FR19!BJ6</f>
        <v>0</v>
      </c>
      <c r="BK6">
        <f>emGES_dom_dtot_typ_FR19!BK6+emGES_imp_hWO_dtot_typ_FR19!BK6</f>
        <v>785.12288371251725</v>
      </c>
      <c r="BL6">
        <f>emGES_dom_dtot_typ_FR19!BL6+emGES_imp_hWO_dtot_typ_FR19!BL6</f>
        <v>1745.6541577580469</v>
      </c>
      <c r="BM6">
        <f>emGES_dom_dtot_typ_FR19!BM6+emGES_imp_hWO_dtot_typ_FR19!BM6</f>
        <v>0</v>
      </c>
      <c r="BN6">
        <f>emGES_dom_dtot_typ_FR19!BN6+emGES_imp_hWO_dtot_typ_FR19!BN6</f>
        <v>339555.89615944773</v>
      </c>
      <c r="BP6" s="43" t="s">
        <v>241</v>
      </c>
    </row>
    <row r="7" spans="1:68" x14ac:dyDescent="0.3">
      <c r="A7" t="s">
        <v>232</v>
      </c>
      <c r="B7">
        <f>emGES_dom_dtot_typ_FR19!B7+emGES_imp_hWO_dtot_typ_FR19!B7</f>
        <v>0</v>
      </c>
      <c r="C7">
        <f>emGES_dom_dtot_typ_FR19!C7+emGES_imp_hWO_dtot_typ_FR19!C7</f>
        <v>0</v>
      </c>
      <c r="D7">
        <f>emGES_dom_dtot_typ_FR19!D7+emGES_imp_hWO_dtot_typ_FR19!D7</f>
        <v>0</v>
      </c>
      <c r="E7">
        <f>emGES_dom_dtot_typ_FR19!E7+emGES_imp_hWO_dtot_typ_FR19!E7</f>
        <v>0</v>
      </c>
      <c r="F7">
        <f>emGES_dom_dtot_typ_FR19!F7+emGES_imp_hWO_dtot_typ_FR19!F7</f>
        <v>0</v>
      </c>
      <c r="G7">
        <f>emGES_dom_dtot_typ_FR19!G7+emGES_imp_hWO_dtot_typ_FR19!G7</f>
        <v>0</v>
      </c>
      <c r="H7">
        <f>emGES_dom_dtot_typ_FR19!H7+emGES_imp_hWO_dtot_typ_FR19!H7</f>
        <v>0</v>
      </c>
      <c r="I7">
        <f>emGES_dom_dtot_typ_FR19!I7+emGES_imp_hWO_dtot_typ_FR19!I7</f>
        <v>0</v>
      </c>
      <c r="J7">
        <f>emGES_dom_dtot_typ_FR19!J7+emGES_imp_hWO_dtot_typ_FR19!J7</f>
        <v>0</v>
      </c>
      <c r="K7">
        <f>emGES_dom_dtot_typ_FR19!K7+emGES_imp_hWO_dtot_typ_FR19!K7</f>
        <v>0</v>
      </c>
      <c r="L7">
        <f>emGES_dom_dtot_typ_FR19!L7+emGES_imp_hWO_dtot_typ_FR19!L7</f>
        <v>0</v>
      </c>
      <c r="M7">
        <f>emGES_dom_dtot_typ_FR19!M7+emGES_imp_hWO_dtot_typ_FR19!M7</f>
        <v>0</v>
      </c>
      <c r="N7">
        <f>emGES_dom_dtot_typ_FR19!N7+emGES_imp_hWO_dtot_typ_FR19!N7</f>
        <v>0</v>
      </c>
      <c r="O7">
        <f>emGES_dom_dtot_typ_FR19!O7+emGES_imp_hWO_dtot_typ_FR19!O7</f>
        <v>0</v>
      </c>
      <c r="P7">
        <f>emGES_dom_dtot_typ_FR19!P7+emGES_imp_hWO_dtot_typ_FR19!P7</f>
        <v>0</v>
      </c>
      <c r="Q7">
        <f>emGES_dom_dtot_typ_FR19!Q7+emGES_imp_hWO_dtot_typ_FR19!Q7</f>
        <v>0</v>
      </c>
      <c r="R7">
        <f>emGES_dom_dtot_typ_FR19!R7+emGES_imp_hWO_dtot_typ_FR19!R7</f>
        <v>0</v>
      </c>
      <c r="S7">
        <f>emGES_dom_dtot_typ_FR19!S7+emGES_imp_hWO_dtot_typ_FR19!S7</f>
        <v>0</v>
      </c>
      <c r="T7">
        <f>emGES_dom_dtot_typ_FR19!T7+emGES_imp_hWO_dtot_typ_FR19!T7</f>
        <v>0</v>
      </c>
      <c r="U7">
        <f>emGES_dom_dtot_typ_FR19!U7+emGES_imp_hWO_dtot_typ_FR19!U7</f>
        <v>0</v>
      </c>
      <c r="V7">
        <f>emGES_dom_dtot_typ_FR19!V7+emGES_imp_hWO_dtot_typ_FR19!V7</f>
        <v>0</v>
      </c>
      <c r="W7">
        <f>emGES_dom_dtot_typ_FR19!W7+emGES_imp_hWO_dtot_typ_FR19!W7</f>
        <v>0</v>
      </c>
      <c r="X7">
        <f>emGES_dom_dtot_typ_FR19!X7+emGES_imp_hWO_dtot_typ_FR19!X7</f>
        <v>0</v>
      </c>
      <c r="Y7">
        <f>emGES_dom_dtot_typ_FR19!Y7+emGES_imp_hWO_dtot_typ_FR19!Y7</f>
        <v>0</v>
      </c>
      <c r="Z7">
        <f>emGES_dom_dtot_typ_FR19!Z7+emGES_imp_hWO_dtot_typ_FR19!Z7</f>
        <v>0</v>
      </c>
      <c r="AA7">
        <f>emGES_dom_dtot_typ_FR19!AA7+emGES_imp_hWO_dtot_typ_FR19!AA7</f>
        <v>0</v>
      </c>
      <c r="AB7">
        <f>emGES_dom_dtot_typ_FR19!AB7+emGES_imp_hWO_dtot_typ_FR19!AB7</f>
        <v>0</v>
      </c>
      <c r="AC7">
        <f>emGES_dom_dtot_typ_FR19!AC7+emGES_imp_hWO_dtot_typ_FR19!AC7</f>
        <v>0</v>
      </c>
      <c r="AD7">
        <f>emGES_dom_dtot_typ_FR19!AD7+emGES_imp_hWO_dtot_typ_FR19!AD7</f>
        <v>0</v>
      </c>
      <c r="AE7">
        <f>emGES_dom_dtot_typ_FR19!AE7+emGES_imp_hWO_dtot_typ_FR19!AE7</f>
        <v>0</v>
      </c>
      <c r="AF7">
        <f>emGES_dom_dtot_typ_FR19!AF7+emGES_imp_hWO_dtot_typ_FR19!AF7</f>
        <v>0</v>
      </c>
      <c r="AG7">
        <f>emGES_dom_dtot_typ_FR19!AG7+emGES_imp_hWO_dtot_typ_FR19!AG7</f>
        <v>0</v>
      </c>
      <c r="AH7">
        <f>emGES_dom_dtot_typ_FR19!AH7+emGES_imp_hWO_dtot_typ_FR19!AH7</f>
        <v>0</v>
      </c>
      <c r="AI7">
        <f>emGES_dom_dtot_typ_FR19!AI7+emGES_imp_hWO_dtot_typ_FR19!AI7</f>
        <v>0</v>
      </c>
      <c r="AJ7">
        <f>emGES_dom_dtot_typ_FR19!AJ7+emGES_imp_hWO_dtot_typ_FR19!AJ7</f>
        <v>0</v>
      </c>
      <c r="AK7">
        <f>emGES_dom_dtot_typ_FR19!AK7+emGES_imp_hWO_dtot_typ_FR19!AK7</f>
        <v>0</v>
      </c>
      <c r="AL7">
        <f>emGES_dom_dtot_typ_FR19!AL7+emGES_imp_hWO_dtot_typ_FR19!AL7</f>
        <v>0</v>
      </c>
      <c r="AM7">
        <f>emGES_dom_dtot_typ_FR19!AM7+emGES_imp_hWO_dtot_typ_FR19!AM7</f>
        <v>0</v>
      </c>
      <c r="AN7">
        <f>emGES_dom_dtot_typ_FR19!AN7+emGES_imp_hWO_dtot_typ_FR19!AN7</f>
        <v>0</v>
      </c>
      <c r="AO7">
        <f>emGES_dom_dtot_typ_FR19!AO7+emGES_imp_hWO_dtot_typ_FR19!AO7</f>
        <v>0</v>
      </c>
      <c r="AP7">
        <f>emGES_dom_dtot_typ_FR19!AP7+emGES_imp_hWO_dtot_typ_FR19!AP7</f>
        <v>0</v>
      </c>
      <c r="AQ7">
        <f>emGES_dom_dtot_typ_FR19!AQ7+emGES_imp_hWO_dtot_typ_FR19!AQ7</f>
        <v>0</v>
      </c>
      <c r="AR7">
        <f>emGES_dom_dtot_typ_FR19!AR7+emGES_imp_hWO_dtot_typ_FR19!AR7</f>
        <v>0</v>
      </c>
      <c r="AS7">
        <f>emGES_dom_dtot_typ_FR19!AS7+emGES_imp_hWO_dtot_typ_FR19!AS7</f>
        <v>0</v>
      </c>
      <c r="AT7">
        <f>emGES_dom_dtot_typ_FR19!AT7+emGES_imp_hWO_dtot_typ_FR19!AT7</f>
        <v>0</v>
      </c>
      <c r="AU7">
        <f>emGES_dom_dtot_typ_FR19!AU7+emGES_imp_hWO_dtot_typ_FR19!AU7</f>
        <v>0</v>
      </c>
      <c r="AV7">
        <f>emGES_dom_dtot_typ_FR19!AV7+emGES_imp_hWO_dtot_typ_FR19!AV7</f>
        <v>0</v>
      </c>
      <c r="AW7">
        <f>emGES_dom_dtot_typ_FR19!AW7+emGES_imp_hWO_dtot_typ_FR19!AW7</f>
        <v>0</v>
      </c>
      <c r="AX7">
        <f>emGES_dom_dtot_typ_FR19!AX7+emGES_imp_hWO_dtot_typ_FR19!AX7</f>
        <v>0</v>
      </c>
      <c r="AY7">
        <f>emGES_dom_dtot_typ_FR19!AY7+emGES_imp_hWO_dtot_typ_FR19!AY7</f>
        <v>0</v>
      </c>
      <c r="AZ7">
        <f>emGES_dom_dtot_typ_FR19!AZ7+emGES_imp_hWO_dtot_typ_FR19!AZ7</f>
        <v>0</v>
      </c>
      <c r="BA7">
        <f>emGES_dom_dtot_typ_FR19!BA7+emGES_imp_hWO_dtot_typ_FR19!BA7</f>
        <v>0</v>
      </c>
      <c r="BB7">
        <f>emGES_dom_dtot_typ_FR19!BB7+emGES_imp_hWO_dtot_typ_FR19!BB7</f>
        <v>0</v>
      </c>
      <c r="BC7">
        <f>emGES_dom_dtot_typ_FR19!BC7+emGES_imp_hWO_dtot_typ_FR19!BC7</f>
        <v>0</v>
      </c>
      <c r="BD7">
        <f>emGES_dom_dtot_typ_FR19!BD7+emGES_imp_hWO_dtot_typ_FR19!BD7</f>
        <v>0</v>
      </c>
      <c r="BE7">
        <f>emGES_dom_dtot_typ_FR19!BE7+emGES_imp_hWO_dtot_typ_FR19!BE7</f>
        <v>345.7434234540749</v>
      </c>
      <c r="BF7">
        <f>emGES_dom_dtot_typ_FR19!BF7+emGES_imp_hWO_dtot_typ_FR19!BF7</f>
        <v>0</v>
      </c>
      <c r="BG7">
        <f>emGES_dom_dtot_typ_FR19!BG7+emGES_imp_hWO_dtot_typ_FR19!BG7</f>
        <v>1929.2069681750588</v>
      </c>
      <c r="BH7">
        <f>emGES_dom_dtot_typ_FR19!BH7+emGES_imp_hWO_dtot_typ_FR19!BH7</f>
        <v>258.54310523154118</v>
      </c>
      <c r="BI7">
        <f>emGES_dom_dtot_typ_FR19!BI7+emGES_imp_hWO_dtot_typ_FR19!BI7</f>
        <v>834.24677144796806</v>
      </c>
      <c r="BJ7">
        <f>emGES_dom_dtot_typ_FR19!BJ7+emGES_imp_hWO_dtot_typ_FR19!BJ7</f>
        <v>1256.3405556825701</v>
      </c>
      <c r="BK7">
        <f>emGES_dom_dtot_typ_FR19!BK7+emGES_imp_hWO_dtot_typ_FR19!BK7</f>
        <v>0</v>
      </c>
      <c r="BL7">
        <f>emGES_dom_dtot_typ_FR19!BL7+emGES_imp_hWO_dtot_typ_FR19!BL7</f>
        <v>0</v>
      </c>
      <c r="BM7">
        <f>emGES_dom_dtot_typ_FR19!BM7+emGES_imp_hWO_dtot_typ_FR19!BM7</f>
        <v>0</v>
      </c>
      <c r="BN7">
        <f>emGES_dom_dtot_typ_FR19!BN7+emGES_imp_hWO_dtot_typ_FR19!BN7</f>
        <v>4624.080823991213</v>
      </c>
      <c r="BP7" s="43" t="s">
        <v>242</v>
      </c>
    </row>
    <row r="8" spans="1:68" ht="15" customHeight="1" x14ac:dyDescent="0.3">
      <c r="A8" t="s">
        <v>233</v>
      </c>
      <c r="B8">
        <f>emGES_dom_dtot_typ_FR19!B8+emGES_imp_hWO_dtot_typ_FR19!B8</f>
        <v>0</v>
      </c>
      <c r="C8">
        <f>emGES_dom_dtot_typ_FR19!C8+emGES_imp_hWO_dtot_typ_FR19!C8</f>
        <v>0</v>
      </c>
      <c r="D8">
        <f>emGES_dom_dtot_typ_FR19!D8+emGES_imp_hWO_dtot_typ_FR19!D8</f>
        <v>0</v>
      </c>
      <c r="E8">
        <f>emGES_dom_dtot_typ_FR19!E8+emGES_imp_hWO_dtot_typ_FR19!E8</f>
        <v>0</v>
      </c>
      <c r="F8">
        <f>emGES_dom_dtot_typ_FR19!F8+emGES_imp_hWO_dtot_typ_FR19!F8</f>
        <v>125.52936759404889</v>
      </c>
      <c r="G8">
        <f>emGES_dom_dtot_typ_FR19!G8+emGES_imp_hWO_dtot_typ_FR19!G8</f>
        <v>12.085445360967283</v>
      </c>
      <c r="H8">
        <f>emGES_dom_dtot_typ_FR19!H8+emGES_imp_hWO_dtot_typ_FR19!H8</f>
        <v>0</v>
      </c>
      <c r="I8">
        <f>emGES_dom_dtot_typ_FR19!I8+emGES_imp_hWO_dtot_typ_FR19!I8</f>
        <v>0</v>
      </c>
      <c r="J8">
        <f>emGES_dom_dtot_typ_FR19!J8+emGES_imp_hWO_dtot_typ_FR19!J8</f>
        <v>0</v>
      </c>
      <c r="K8">
        <f>emGES_dom_dtot_typ_FR19!K8+emGES_imp_hWO_dtot_typ_FR19!K8</f>
        <v>0</v>
      </c>
      <c r="L8">
        <f>emGES_dom_dtot_typ_FR19!L8+emGES_imp_hWO_dtot_typ_FR19!L8</f>
        <v>120.41021694410827</v>
      </c>
      <c r="M8">
        <f>emGES_dom_dtot_typ_FR19!M8+emGES_imp_hWO_dtot_typ_FR19!M8</f>
        <v>3119.9289631681613</v>
      </c>
      <c r="N8">
        <f>emGES_dom_dtot_typ_FR19!N8+emGES_imp_hWO_dtot_typ_FR19!N8</f>
        <v>0</v>
      </c>
      <c r="O8">
        <f>emGES_dom_dtot_typ_FR19!O8+emGES_imp_hWO_dtot_typ_FR19!O8</f>
        <v>0</v>
      </c>
      <c r="P8">
        <f>emGES_dom_dtot_typ_FR19!P8+emGES_imp_hWO_dtot_typ_FR19!P8</f>
        <v>0</v>
      </c>
      <c r="Q8">
        <f>emGES_dom_dtot_typ_FR19!Q8+emGES_imp_hWO_dtot_typ_FR19!Q8</f>
        <v>0</v>
      </c>
      <c r="R8">
        <f>emGES_dom_dtot_typ_FR19!R8+emGES_imp_hWO_dtot_typ_FR19!R8</f>
        <v>31.946055230055006</v>
      </c>
      <c r="S8">
        <f>emGES_dom_dtot_typ_FR19!S8+emGES_imp_hWO_dtot_typ_FR19!S8</f>
        <v>0</v>
      </c>
      <c r="T8">
        <f>emGES_dom_dtot_typ_FR19!T8+emGES_imp_hWO_dtot_typ_FR19!T8</f>
        <v>0</v>
      </c>
      <c r="U8">
        <f>emGES_dom_dtot_typ_FR19!U8+emGES_imp_hWO_dtot_typ_FR19!U8</f>
        <v>0</v>
      </c>
      <c r="V8">
        <f>emGES_dom_dtot_typ_FR19!V8+emGES_imp_hWO_dtot_typ_FR19!V8</f>
        <v>23.634033699876671</v>
      </c>
      <c r="W8">
        <f>emGES_dom_dtot_typ_FR19!W8+emGES_imp_hWO_dtot_typ_FR19!W8</f>
        <v>737.99459427487807</v>
      </c>
      <c r="X8">
        <f>emGES_dom_dtot_typ_FR19!X8+emGES_imp_hWO_dtot_typ_FR19!X8</f>
        <v>0</v>
      </c>
      <c r="Y8">
        <f>emGES_dom_dtot_typ_FR19!Y8+emGES_imp_hWO_dtot_typ_FR19!Y8</f>
        <v>0</v>
      </c>
      <c r="Z8">
        <f>emGES_dom_dtot_typ_FR19!Z8+emGES_imp_hWO_dtot_typ_FR19!Z8</f>
        <v>0</v>
      </c>
      <c r="AA8">
        <f>emGES_dom_dtot_typ_FR19!AA8+emGES_imp_hWO_dtot_typ_FR19!AA8</f>
        <v>0</v>
      </c>
      <c r="AB8">
        <f>emGES_dom_dtot_typ_FR19!AB8+emGES_imp_hWO_dtot_typ_FR19!AB8</f>
        <v>0</v>
      </c>
      <c r="AC8">
        <f>emGES_dom_dtot_typ_FR19!AC8+emGES_imp_hWO_dtot_typ_FR19!AC8</f>
        <v>0</v>
      </c>
      <c r="AD8">
        <f>emGES_dom_dtot_typ_FR19!AD8+emGES_imp_hWO_dtot_typ_FR19!AD8</f>
        <v>604.84843870124678</v>
      </c>
      <c r="AE8">
        <f>emGES_dom_dtot_typ_FR19!AE8+emGES_imp_hWO_dtot_typ_FR19!AE8</f>
        <v>1584.9294189830039</v>
      </c>
      <c r="AF8">
        <f>emGES_dom_dtot_typ_FR19!AF8+emGES_imp_hWO_dtot_typ_FR19!AF8</f>
        <v>1027.2990350064392</v>
      </c>
      <c r="AG8">
        <f>emGES_dom_dtot_typ_FR19!AG8+emGES_imp_hWO_dtot_typ_FR19!AG8</f>
        <v>1.2576175778798178</v>
      </c>
      <c r="AH8">
        <f>emGES_dom_dtot_typ_FR19!AH8+emGES_imp_hWO_dtot_typ_FR19!AH8</f>
        <v>18.454498742840485</v>
      </c>
      <c r="AI8">
        <f>emGES_dom_dtot_typ_FR19!AI8+emGES_imp_hWO_dtot_typ_FR19!AI8</f>
        <v>5.511362575675359</v>
      </c>
      <c r="AJ8">
        <f>emGES_dom_dtot_typ_FR19!AJ8+emGES_imp_hWO_dtot_typ_FR19!AJ8</f>
        <v>0</v>
      </c>
      <c r="AK8">
        <f>emGES_dom_dtot_typ_FR19!AK8+emGES_imp_hWO_dtot_typ_FR19!AK8</f>
        <v>167.05560891192306</v>
      </c>
      <c r="AL8">
        <f>emGES_dom_dtot_typ_FR19!AL8+emGES_imp_hWO_dtot_typ_FR19!AL8</f>
        <v>0</v>
      </c>
      <c r="AM8">
        <f>emGES_dom_dtot_typ_FR19!AM8+emGES_imp_hWO_dtot_typ_FR19!AM8</f>
        <v>679.20849779662058</v>
      </c>
      <c r="AN8">
        <f>emGES_dom_dtot_typ_FR19!AN8+emGES_imp_hWO_dtot_typ_FR19!AN8</f>
        <v>0</v>
      </c>
      <c r="AO8">
        <f>emGES_dom_dtot_typ_FR19!AO8+emGES_imp_hWO_dtot_typ_FR19!AO8</f>
        <v>0</v>
      </c>
      <c r="AP8">
        <f>emGES_dom_dtot_typ_FR19!AP8+emGES_imp_hWO_dtot_typ_FR19!AP8</f>
        <v>0</v>
      </c>
      <c r="AQ8">
        <f>emGES_dom_dtot_typ_FR19!AQ8+emGES_imp_hWO_dtot_typ_FR19!AQ8</f>
        <v>0</v>
      </c>
      <c r="AR8">
        <f>emGES_dom_dtot_typ_FR19!AR8+emGES_imp_hWO_dtot_typ_FR19!AR8</f>
        <v>0</v>
      </c>
      <c r="AS8">
        <f>emGES_dom_dtot_typ_FR19!AS8+emGES_imp_hWO_dtot_typ_FR19!AS8</f>
        <v>585.22724860466781</v>
      </c>
      <c r="AT8">
        <f>emGES_dom_dtot_typ_FR19!AT8+emGES_imp_hWO_dtot_typ_FR19!AT8</f>
        <v>0</v>
      </c>
      <c r="AU8">
        <f>emGES_dom_dtot_typ_FR19!AU8+emGES_imp_hWO_dtot_typ_FR19!AU8</f>
        <v>0</v>
      </c>
      <c r="AV8">
        <f>emGES_dom_dtot_typ_FR19!AV8+emGES_imp_hWO_dtot_typ_FR19!AV8</f>
        <v>0</v>
      </c>
      <c r="AW8">
        <f>emGES_dom_dtot_typ_FR19!AW8+emGES_imp_hWO_dtot_typ_FR19!AW8</f>
        <v>1413.1322408168985</v>
      </c>
      <c r="AX8">
        <f>emGES_dom_dtot_typ_FR19!AX8+emGES_imp_hWO_dtot_typ_FR19!AX8</f>
        <v>0</v>
      </c>
      <c r="AY8">
        <f>emGES_dom_dtot_typ_FR19!AY8+emGES_imp_hWO_dtot_typ_FR19!AY8</f>
        <v>0</v>
      </c>
      <c r="AZ8">
        <f>emGES_dom_dtot_typ_FR19!AZ8+emGES_imp_hWO_dtot_typ_FR19!AZ8</f>
        <v>187.46722548992568</v>
      </c>
      <c r="BA8">
        <f>emGES_dom_dtot_typ_FR19!BA8+emGES_imp_hWO_dtot_typ_FR19!BA8</f>
        <v>0</v>
      </c>
      <c r="BB8">
        <f>emGES_dom_dtot_typ_FR19!BB8+emGES_imp_hWO_dtot_typ_FR19!BB8</f>
        <v>0</v>
      </c>
      <c r="BC8">
        <f>emGES_dom_dtot_typ_FR19!BC8+emGES_imp_hWO_dtot_typ_FR19!BC8</f>
        <v>0</v>
      </c>
      <c r="BD8">
        <f>emGES_dom_dtot_typ_FR19!BD8+emGES_imp_hWO_dtot_typ_FR19!BD8</f>
        <v>14622.956502482299</v>
      </c>
      <c r="BE8">
        <f>emGES_dom_dtot_typ_FR19!BE8+emGES_imp_hWO_dtot_typ_FR19!BE8</f>
        <v>7833.1776947231292</v>
      </c>
      <c r="BF8">
        <f>emGES_dom_dtot_typ_FR19!BF8+emGES_imp_hWO_dtot_typ_FR19!BF8</f>
        <v>9521.4994087972973</v>
      </c>
      <c r="BG8">
        <f>emGES_dom_dtot_typ_FR19!BG8+emGES_imp_hWO_dtot_typ_FR19!BG8</f>
        <v>2658.4427103944317</v>
      </c>
      <c r="BH8">
        <f>emGES_dom_dtot_typ_FR19!BH8+emGES_imp_hWO_dtot_typ_FR19!BH8</f>
        <v>1227.2972343981514</v>
      </c>
      <c r="BI8">
        <f>emGES_dom_dtot_typ_FR19!BI8+emGES_imp_hWO_dtot_typ_FR19!BI8</f>
        <v>1564.7785043129973</v>
      </c>
      <c r="BJ8">
        <f>emGES_dom_dtot_typ_FR19!BJ8+emGES_imp_hWO_dtot_typ_FR19!BJ8</f>
        <v>21.632863322000325</v>
      </c>
      <c r="BK8">
        <f>emGES_dom_dtot_typ_FR19!BK8+emGES_imp_hWO_dtot_typ_FR19!BK8</f>
        <v>0</v>
      </c>
      <c r="BL8">
        <f>emGES_dom_dtot_typ_FR19!BL8+emGES_imp_hWO_dtot_typ_FR19!BL8</f>
        <v>32.299820223226305</v>
      </c>
      <c r="BM8">
        <f>emGES_dom_dtot_typ_FR19!BM8+emGES_imp_hWO_dtot_typ_FR19!BM8</f>
        <v>0</v>
      </c>
      <c r="BN8">
        <f>emGES_dom_dtot_typ_FR19!BN8+emGES_imp_hWO_dtot_typ_FR19!BN8</f>
        <v>47928.004608132745</v>
      </c>
      <c r="BP8" s="43" t="s">
        <v>243</v>
      </c>
    </row>
    <row r="9" spans="1:68" x14ac:dyDescent="0.3">
      <c r="A9" t="s">
        <v>234</v>
      </c>
      <c r="B9">
        <f>emGES_dom_dtot_typ_FR19!B9+emGES_imp_hWO_dtot_typ_FR19!B9</f>
        <v>1730.2122195891532</v>
      </c>
      <c r="C9">
        <f>emGES_dom_dtot_typ_FR19!C9+emGES_imp_hWO_dtot_typ_FR19!C9</f>
        <v>0</v>
      </c>
      <c r="D9">
        <f>emGES_dom_dtot_typ_FR19!D9+emGES_imp_hWO_dtot_typ_FR19!D9</f>
        <v>0</v>
      </c>
      <c r="E9">
        <f>emGES_dom_dtot_typ_FR19!E9+emGES_imp_hWO_dtot_typ_FR19!E9</f>
        <v>0</v>
      </c>
      <c r="F9">
        <f>emGES_dom_dtot_typ_FR19!F9+emGES_imp_hWO_dtot_typ_FR19!F9</f>
        <v>0</v>
      </c>
      <c r="G9">
        <f>emGES_dom_dtot_typ_FR19!G9+emGES_imp_hWO_dtot_typ_FR19!G9</f>
        <v>0</v>
      </c>
      <c r="H9">
        <f>emGES_dom_dtot_typ_FR19!H9+emGES_imp_hWO_dtot_typ_FR19!H9</f>
        <v>0</v>
      </c>
      <c r="I9">
        <f>emGES_dom_dtot_typ_FR19!I9+emGES_imp_hWO_dtot_typ_FR19!I9</f>
        <v>0</v>
      </c>
      <c r="J9">
        <f>emGES_dom_dtot_typ_FR19!J9+emGES_imp_hWO_dtot_typ_FR19!J9</f>
        <v>0</v>
      </c>
      <c r="K9">
        <f>emGES_dom_dtot_typ_FR19!K9+emGES_imp_hWO_dtot_typ_FR19!K9</f>
        <v>0</v>
      </c>
      <c r="L9">
        <f>emGES_dom_dtot_typ_FR19!L9+emGES_imp_hWO_dtot_typ_FR19!L9</f>
        <v>0</v>
      </c>
      <c r="M9">
        <f>emGES_dom_dtot_typ_FR19!M9+emGES_imp_hWO_dtot_typ_FR19!M9</f>
        <v>0</v>
      </c>
      <c r="N9">
        <f>emGES_dom_dtot_typ_FR19!N9+emGES_imp_hWO_dtot_typ_FR19!N9</f>
        <v>0</v>
      </c>
      <c r="O9">
        <f>emGES_dom_dtot_typ_FR19!O9+emGES_imp_hWO_dtot_typ_FR19!O9</f>
        <v>0</v>
      </c>
      <c r="P9">
        <f>emGES_dom_dtot_typ_FR19!P9+emGES_imp_hWO_dtot_typ_FR19!P9</f>
        <v>224.31581674775293</v>
      </c>
      <c r="Q9">
        <f>emGES_dom_dtot_typ_FR19!Q9+emGES_imp_hWO_dtot_typ_FR19!Q9</f>
        <v>1969.3176058865647</v>
      </c>
      <c r="R9">
        <f>emGES_dom_dtot_typ_FR19!R9+emGES_imp_hWO_dtot_typ_FR19!R9</f>
        <v>2330.2960620942827</v>
      </c>
      <c r="S9">
        <f>emGES_dom_dtot_typ_FR19!S9+emGES_imp_hWO_dtot_typ_FR19!S9</f>
        <v>970.52131329482779</v>
      </c>
      <c r="T9">
        <f>emGES_dom_dtot_typ_FR19!T9+emGES_imp_hWO_dtot_typ_FR19!T9</f>
        <v>4351.3228639947101</v>
      </c>
      <c r="U9">
        <f>emGES_dom_dtot_typ_FR19!U9+emGES_imp_hWO_dtot_typ_FR19!U9</f>
        <v>6615.5555978237662</v>
      </c>
      <c r="V9">
        <f>emGES_dom_dtot_typ_FR19!V9+emGES_imp_hWO_dtot_typ_FR19!V9</f>
        <v>2672.1976720105558</v>
      </c>
      <c r="W9">
        <f>emGES_dom_dtot_typ_FR19!W9+emGES_imp_hWO_dtot_typ_FR19!W9</f>
        <v>1092.6402204623134</v>
      </c>
      <c r="X9">
        <f>emGES_dom_dtot_typ_FR19!X9+emGES_imp_hWO_dtot_typ_FR19!X9</f>
        <v>6464.6057004246304</v>
      </c>
      <c r="Y9">
        <f>emGES_dom_dtot_typ_FR19!Y9+emGES_imp_hWO_dtot_typ_FR19!Y9</f>
        <v>0</v>
      </c>
      <c r="Z9">
        <f>emGES_dom_dtot_typ_FR19!Z9+emGES_imp_hWO_dtot_typ_FR19!Z9</f>
        <v>0</v>
      </c>
      <c r="AA9">
        <f>emGES_dom_dtot_typ_FR19!AA9+emGES_imp_hWO_dtot_typ_FR19!AA9</f>
        <v>0</v>
      </c>
      <c r="AB9">
        <f>emGES_dom_dtot_typ_FR19!AB9+emGES_imp_hWO_dtot_typ_FR19!AB9</f>
        <v>50667.828917198807</v>
      </c>
      <c r="AC9">
        <f>emGES_dom_dtot_typ_FR19!AC9+emGES_imp_hWO_dtot_typ_FR19!AC9</f>
        <v>1284.8485227341521</v>
      </c>
      <c r="AD9">
        <f>emGES_dom_dtot_typ_FR19!AD9+emGES_imp_hWO_dtot_typ_FR19!AD9</f>
        <v>2189.1466222624281</v>
      </c>
      <c r="AE9">
        <f>emGES_dom_dtot_typ_FR19!AE9+emGES_imp_hWO_dtot_typ_FR19!AE9</f>
        <v>262.53440672639385</v>
      </c>
      <c r="AF9">
        <f>emGES_dom_dtot_typ_FR19!AF9+emGES_imp_hWO_dtot_typ_FR19!AF9</f>
        <v>507.77152401411229</v>
      </c>
      <c r="AG9">
        <f>emGES_dom_dtot_typ_FR19!AG9+emGES_imp_hWO_dtot_typ_FR19!AG9</f>
        <v>11.050324236995602</v>
      </c>
      <c r="AH9">
        <f>emGES_dom_dtot_typ_FR19!AH9+emGES_imp_hWO_dtot_typ_FR19!AH9</f>
        <v>39.189932752369785</v>
      </c>
      <c r="AI9">
        <f>emGES_dom_dtot_typ_FR19!AI9+emGES_imp_hWO_dtot_typ_FR19!AI9</f>
        <v>48.056221036841713</v>
      </c>
      <c r="AJ9">
        <f>emGES_dom_dtot_typ_FR19!AJ9+emGES_imp_hWO_dtot_typ_FR19!AJ9</f>
        <v>0</v>
      </c>
      <c r="AK9">
        <f>emGES_dom_dtot_typ_FR19!AK9+emGES_imp_hWO_dtot_typ_FR19!AK9</f>
        <v>0</v>
      </c>
      <c r="AL9">
        <f>emGES_dom_dtot_typ_FR19!AL9+emGES_imp_hWO_dtot_typ_FR19!AL9</f>
        <v>1851.4156424313428</v>
      </c>
      <c r="AM9">
        <f>emGES_dom_dtot_typ_FR19!AM9+emGES_imp_hWO_dtot_typ_FR19!AM9</f>
        <v>634.63569061736234</v>
      </c>
      <c r="AN9">
        <f>emGES_dom_dtot_typ_FR19!AN9+emGES_imp_hWO_dtot_typ_FR19!AN9</f>
        <v>0</v>
      </c>
      <c r="AO9">
        <f>emGES_dom_dtot_typ_FR19!AO9+emGES_imp_hWO_dtot_typ_FR19!AO9</f>
        <v>5887.1915962061021</v>
      </c>
      <c r="AP9">
        <f>emGES_dom_dtot_typ_FR19!AP9+emGES_imp_hWO_dtot_typ_FR19!AP9</f>
        <v>0</v>
      </c>
      <c r="AQ9">
        <f>emGES_dom_dtot_typ_FR19!AQ9+emGES_imp_hWO_dtot_typ_FR19!AQ9</f>
        <v>0</v>
      </c>
      <c r="AR9">
        <f>emGES_dom_dtot_typ_FR19!AR9+emGES_imp_hWO_dtot_typ_FR19!AR9</f>
        <v>0</v>
      </c>
      <c r="AS9">
        <f>emGES_dom_dtot_typ_FR19!AS9+emGES_imp_hWO_dtot_typ_FR19!AS9</f>
        <v>250.62640618914583</v>
      </c>
      <c r="AT9">
        <f>emGES_dom_dtot_typ_FR19!AT9+emGES_imp_hWO_dtot_typ_FR19!AT9</f>
        <v>0</v>
      </c>
      <c r="AU9">
        <f>emGES_dom_dtot_typ_FR19!AU9+emGES_imp_hWO_dtot_typ_FR19!AU9</f>
        <v>1665.3216966083019</v>
      </c>
      <c r="AV9">
        <f>emGES_dom_dtot_typ_FR19!AV9+emGES_imp_hWO_dtot_typ_FR19!AV9</f>
        <v>2505.2515111067064</v>
      </c>
      <c r="AW9">
        <f>emGES_dom_dtot_typ_FR19!AW9+emGES_imp_hWO_dtot_typ_FR19!AW9</f>
        <v>6453.7941734328815</v>
      </c>
      <c r="AX9">
        <f>emGES_dom_dtot_typ_FR19!AX9+emGES_imp_hWO_dtot_typ_FR19!AX9</f>
        <v>0</v>
      </c>
      <c r="AY9">
        <f>emGES_dom_dtot_typ_FR19!AY9+emGES_imp_hWO_dtot_typ_FR19!AY9</f>
        <v>0</v>
      </c>
      <c r="AZ9">
        <f>emGES_dom_dtot_typ_FR19!AZ9+emGES_imp_hWO_dtot_typ_FR19!AZ9</f>
        <v>0</v>
      </c>
      <c r="BA9">
        <f>emGES_dom_dtot_typ_FR19!BA9+emGES_imp_hWO_dtot_typ_FR19!BA9</f>
        <v>0</v>
      </c>
      <c r="BB9">
        <f>emGES_dom_dtot_typ_FR19!BB9+emGES_imp_hWO_dtot_typ_FR19!BB9</f>
        <v>0</v>
      </c>
      <c r="BC9">
        <f>emGES_dom_dtot_typ_FR19!BC9+emGES_imp_hWO_dtot_typ_FR19!BC9</f>
        <v>0</v>
      </c>
      <c r="BD9">
        <f>emGES_dom_dtot_typ_FR19!BD9+emGES_imp_hWO_dtot_typ_FR19!BD9</f>
        <v>0</v>
      </c>
      <c r="BE9">
        <f>emGES_dom_dtot_typ_FR19!BE9+emGES_imp_hWO_dtot_typ_FR19!BE9</f>
        <v>0</v>
      </c>
      <c r="BF9">
        <f>emGES_dom_dtot_typ_FR19!BF9+emGES_imp_hWO_dtot_typ_FR19!BF9</f>
        <v>0</v>
      </c>
      <c r="BG9">
        <f>emGES_dom_dtot_typ_FR19!BG9+emGES_imp_hWO_dtot_typ_FR19!BG9</f>
        <v>0</v>
      </c>
      <c r="BH9">
        <f>emGES_dom_dtot_typ_FR19!BH9+emGES_imp_hWO_dtot_typ_FR19!BH9</f>
        <v>15.148898040573719</v>
      </c>
      <c r="BI9">
        <f>emGES_dom_dtot_typ_FR19!BI9+emGES_imp_hWO_dtot_typ_FR19!BI9</f>
        <v>0</v>
      </c>
      <c r="BJ9">
        <f>emGES_dom_dtot_typ_FR19!BJ9+emGES_imp_hWO_dtot_typ_FR19!BJ9</f>
        <v>0</v>
      </c>
      <c r="BK9">
        <f>emGES_dom_dtot_typ_FR19!BK9+emGES_imp_hWO_dtot_typ_FR19!BK9</f>
        <v>446.03970343193845</v>
      </c>
      <c r="BL9">
        <f>emGES_dom_dtot_typ_FR19!BL9+emGES_imp_hWO_dtot_typ_FR19!BL9</f>
        <v>0</v>
      </c>
      <c r="BM9">
        <f>emGES_dom_dtot_typ_FR19!BM9+emGES_imp_hWO_dtot_typ_FR19!BM9</f>
        <v>0</v>
      </c>
      <c r="BN9">
        <f>emGES_dom_dtot_typ_FR19!BN9+emGES_imp_hWO_dtot_typ_FR19!BN9</f>
        <v>103140.836861355</v>
      </c>
      <c r="BP9" s="43" t="s">
        <v>244</v>
      </c>
    </row>
    <row r="10" spans="1:68" x14ac:dyDescent="0.3">
      <c r="A10" t="s">
        <v>235</v>
      </c>
      <c r="B10">
        <f>emGES_dom_dtot_typ_FR19!B10+emGES_imp_hWO_dtot_typ_FR19!B10</f>
        <v>0</v>
      </c>
      <c r="C10">
        <f>emGES_dom_dtot_typ_FR19!C10+emGES_imp_hWO_dtot_typ_FR19!C10</f>
        <v>0</v>
      </c>
      <c r="D10">
        <f>emGES_dom_dtot_typ_FR19!D10+emGES_imp_hWO_dtot_typ_FR19!D10</f>
        <v>0</v>
      </c>
      <c r="E10">
        <f>emGES_dom_dtot_typ_FR19!E10+emGES_imp_hWO_dtot_typ_FR19!E10</f>
        <v>0</v>
      </c>
      <c r="F10">
        <f>emGES_dom_dtot_typ_FR19!F10+emGES_imp_hWO_dtot_typ_FR19!F10</f>
        <v>0</v>
      </c>
      <c r="G10">
        <f>emGES_dom_dtot_typ_FR19!G10+emGES_imp_hWO_dtot_typ_FR19!G10</f>
        <v>0</v>
      </c>
      <c r="H10">
        <f>emGES_dom_dtot_typ_FR19!H10+emGES_imp_hWO_dtot_typ_FR19!H10</f>
        <v>0</v>
      </c>
      <c r="I10">
        <f>emGES_dom_dtot_typ_FR19!I10+emGES_imp_hWO_dtot_typ_FR19!I10</f>
        <v>0</v>
      </c>
      <c r="J10">
        <f>emGES_dom_dtot_typ_FR19!J10+emGES_imp_hWO_dtot_typ_FR19!J10</f>
        <v>0</v>
      </c>
      <c r="K10">
        <f>emGES_dom_dtot_typ_FR19!K10+emGES_imp_hWO_dtot_typ_FR19!K10</f>
        <v>0</v>
      </c>
      <c r="L10">
        <f>emGES_dom_dtot_typ_FR19!L10+emGES_imp_hWO_dtot_typ_FR19!L10</f>
        <v>0</v>
      </c>
      <c r="M10">
        <f>emGES_dom_dtot_typ_FR19!M10+emGES_imp_hWO_dtot_typ_FR19!M10</f>
        <v>0</v>
      </c>
      <c r="N10">
        <f>emGES_dom_dtot_typ_FR19!N10+emGES_imp_hWO_dtot_typ_FR19!N10</f>
        <v>0</v>
      </c>
      <c r="O10">
        <f>emGES_dom_dtot_typ_FR19!O10+emGES_imp_hWO_dtot_typ_FR19!O10</f>
        <v>0</v>
      </c>
      <c r="P10">
        <f>emGES_dom_dtot_typ_FR19!P10+emGES_imp_hWO_dtot_typ_FR19!P10</f>
        <v>380.75139974866693</v>
      </c>
      <c r="Q10">
        <f>emGES_dom_dtot_typ_FR19!Q10+emGES_imp_hWO_dtot_typ_FR19!Q10</f>
        <v>0</v>
      </c>
      <c r="R10">
        <f>emGES_dom_dtot_typ_FR19!R10+emGES_imp_hWO_dtot_typ_FR19!R10</f>
        <v>0</v>
      </c>
      <c r="S10">
        <f>emGES_dom_dtot_typ_FR19!S10+emGES_imp_hWO_dtot_typ_FR19!S10</f>
        <v>0</v>
      </c>
      <c r="T10">
        <f>emGES_dom_dtot_typ_FR19!T10+emGES_imp_hWO_dtot_typ_FR19!T10</f>
        <v>0</v>
      </c>
      <c r="U10">
        <f>emGES_dom_dtot_typ_FR19!U10+emGES_imp_hWO_dtot_typ_FR19!U10</f>
        <v>0</v>
      </c>
      <c r="V10">
        <f>emGES_dom_dtot_typ_FR19!V10+emGES_imp_hWO_dtot_typ_FR19!V10</f>
        <v>0</v>
      </c>
      <c r="W10">
        <f>emGES_dom_dtot_typ_FR19!W10+emGES_imp_hWO_dtot_typ_FR19!W10</f>
        <v>83.564363607543967</v>
      </c>
      <c r="X10">
        <f>emGES_dom_dtot_typ_FR19!X10+emGES_imp_hWO_dtot_typ_FR19!X10</f>
        <v>0</v>
      </c>
      <c r="Y10">
        <f>emGES_dom_dtot_typ_FR19!Y10+emGES_imp_hWO_dtot_typ_FR19!Y10</f>
        <v>0</v>
      </c>
      <c r="Z10">
        <f>emGES_dom_dtot_typ_FR19!Z10+emGES_imp_hWO_dtot_typ_FR19!Z10</f>
        <v>0</v>
      </c>
      <c r="AA10">
        <f>emGES_dom_dtot_typ_FR19!AA10+emGES_imp_hWO_dtot_typ_FR19!AA10</f>
        <v>0</v>
      </c>
      <c r="AB10">
        <f>emGES_dom_dtot_typ_FR19!AB10+emGES_imp_hWO_dtot_typ_FR19!AB10</f>
        <v>0</v>
      </c>
      <c r="AC10">
        <f>emGES_dom_dtot_typ_FR19!AC10+emGES_imp_hWO_dtot_typ_FR19!AC10</f>
        <v>0</v>
      </c>
      <c r="AD10">
        <f>emGES_dom_dtot_typ_FR19!AD10+emGES_imp_hWO_dtot_typ_FR19!AD10</f>
        <v>28.479183514876119</v>
      </c>
      <c r="AE10">
        <f>emGES_dom_dtot_typ_FR19!AE10+emGES_imp_hWO_dtot_typ_FR19!AE10</f>
        <v>2.2569951819602525</v>
      </c>
      <c r="AF10">
        <f>emGES_dom_dtot_typ_FR19!AF10+emGES_imp_hWO_dtot_typ_FR19!AF10</f>
        <v>0.40112590653720509</v>
      </c>
      <c r="AG10">
        <f>emGES_dom_dtot_typ_FR19!AG10+emGES_imp_hWO_dtot_typ_FR19!AG10</f>
        <v>0</v>
      </c>
      <c r="AH10">
        <f>emGES_dom_dtot_typ_FR19!AH10+emGES_imp_hWO_dtot_typ_FR19!AH10</f>
        <v>2.4502925823978786E-2</v>
      </c>
      <c r="AI10">
        <f>emGES_dom_dtot_typ_FR19!AI10+emGES_imp_hWO_dtot_typ_FR19!AI10</f>
        <v>4.9196092013037304E-2</v>
      </c>
      <c r="AJ10">
        <f>emGES_dom_dtot_typ_FR19!AJ10+emGES_imp_hWO_dtot_typ_FR19!AJ10</f>
        <v>0</v>
      </c>
      <c r="AK10">
        <f>emGES_dom_dtot_typ_FR19!AK10+emGES_imp_hWO_dtot_typ_FR19!AK10</f>
        <v>0</v>
      </c>
      <c r="AL10">
        <f>emGES_dom_dtot_typ_FR19!AL10+emGES_imp_hWO_dtot_typ_FR19!AL10</f>
        <v>0</v>
      </c>
      <c r="AM10">
        <f>emGES_dom_dtot_typ_FR19!AM10+emGES_imp_hWO_dtot_typ_FR19!AM10</f>
        <v>0</v>
      </c>
      <c r="AN10">
        <f>emGES_dom_dtot_typ_FR19!AN10+emGES_imp_hWO_dtot_typ_FR19!AN10</f>
        <v>0</v>
      </c>
      <c r="AO10">
        <f>emGES_dom_dtot_typ_FR19!AO10+emGES_imp_hWO_dtot_typ_FR19!AO10</f>
        <v>0</v>
      </c>
      <c r="AP10">
        <f>emGES_dom_dtot_typ_FR19!AP10+emGES_imp_hWO_dtot_typ_FR19!AP10</f>
        <v>0</v>
      </c>
      <c r="AQ10">
        <f>emGES_dom_dtot_typ_FR19!AQ10+emGES_imp_hWO_dtot_typ_FR19!AQ10</f>
        <v>0</v>
      </c>
      <c r="AR10">
        <f>emGES_dom_dtot_typ_FR19!AR10+emGES_imp_hWO_dtot_typ_FR19!AR10</f>
        <v>0</v>
      </c>
      <c r="AS10">
        <f>emGES_dom_dtot_typ_FR19!AS10+emGES_imp_hWO_dtot_typ_FR19!AS10</f>
        <v>0</v>
      </c>
      <c r="AT10">
        <f>emGES_dom_dtot_typ_FR19!AT10+emGES_imp_hWO_dtot_typ_FR19!AT10</f>
        <v>0</v>
      </c>
      <c r="AU10">
        <f>emGES_dom_dtot_typ_FR19!AU10+emGES_imp_hWO_dtot_typ_FR19!AU10</f>
        <v>0</v>
      </c>
      <c r="AV10">
        <f>emGES_dom_dtot_typ_FR19!AV10+emGES_imp_hWO_dtot_typ_FR19!AV10</f>
        <v>0</v>
      </c>
      <c r="AW10">
        <f>emGES_dom_dtot_typ_FR19!AW10+emGES_imp_hWO_dtot_typ_FR19!AW10</f>
        <v>0</v>
      </c>
      <c r="AX10">
        <f>emGES_dom_dtot_typ_FR19!AX10+emGES_imp_hWO_dtot_typ_FR19!AX10</f>
        <v>0</v>
      </c>
      <c r="AY10">
        <f>emGES_dom_dtot_typ_FR19!AY10+emGES_imp_hWO_dtot_typ_FR19!AY10</f>
        <v>0</v>
      </c>
      <c r="AZ10">
        <f>emGES_dom_dtot_typ_FR19!AZ10+emGES_imp_hWO_dtot_typ_FR19!AZ10</f>
        <v>0</v>
      </c>
      <c r="BA10">
        <f>emGES_dom_dtot_typ_FR19!BA10+emGES_imp_hWO_dtot_typ_FR19!BA10</f>
        <v>0</v>
      </c>
      <c r="BB10">
        <f>emGES_dom_dtot_typ_FR19!BB10+emGES_imp_hWO_dtot_typ_FR19!BB10</f>
        <v>0</v>
      </c>
      <c r="BC10">
        <f>emGES_dom_dtot_typ_FR19!BC10+emGES_imp_hWO_dtot_typ_FR19!BC10</f>
        <v>0</v>
      </c>
      <c r="BD10">
        <f>emGES_dom_dtot_typ_FR19!BD10+emGES_imp_hWO_dtot_typ_FR19!BD10</f>
        <v>0</v>
      </c>
      <c r="BE10">
        <f>emGES_dom_dtot_typ_FR19!BE10+emGES_imp_hWO_dtot_typ_FR19!BE10</f>
        <v>0</v>
      </c>
      <c r="BF10">
        <f>emGES_dom_dtot_typ_FR19!BF10+emGES_imp_hWO_dtot_typ_FR19!BF10</f>
        <v>0</v>
      </c>
      <c r="BG10">
        <f>emGES_dom_dtot_typ_FR19!BG10+emGES_imp_hWO_dtot_typ_FR19!BG10</f>
        <v>0</v>
      </c>
      <c r="BH10">
        <f>emGES_dom_dtot_typ_FR19!BH10+emGES_imp_hWO_dtot_typ_FR19!BH10</f>
        <v>0</v>
      </c>
      <c r="BI10">
        <f>emGES_dom_dtot_typ_FR19!BI10+emGES_imp_hWO_dtot_typ_FR19!BI10</f>
        <v>0</v>
      </c>
      <c r="BJ10">
        <f>emGES_dom_dtot_typ_FR19!BJ10+emGES_imp_hWO_dtot_typ_FR19!BJ10</f>
        <v>0</v>
      </c>
      <c r="BK10">
        <f>emGES_dom_dtot_typ_FR19!BK10+emGES_imp_hWO_dtot_typ_FR19!BK10</f>
        <v>0</v>
      </c>
      <c r="BL10">
        <f>emGES_dom_dtot_typ_FR19!BL10+emGES_imp_hWO_dtot_typ_FR19!BL10</f>
        <v>0</v>
      </c>
      <c r="BM10">
        <f>emGES_dom_dtot_typ_FR19!BM10+emGES_imp_hWO_dtot_typ_FR19!BM10</f>
        <v>0</v>
      </c>
      <c r="BN10">
        <f>emGES_dom_dtot_typ_FR19!BN10+emGES_imp_hWO_dtot_typ_FR19!BN10</f>
        <v>495.52676697742157</v>
      </c>
      <c r="BP10" s="43" t="s">
        <v>245</v>
      </c>
    </row>
    <row r="11" spans="1:68" x14ac:dyDescent="0.3">
      <c r="A11" t="s">
        <v>236</v>
      </c>
      <c r="B11">
        <f>emGES_dom_dtot_typ_FR19!B11+emGES_imp_hWO_dtot_typ_FR19!B11</f>
        <v>3062.9987202674051</v>
      </c>
      <c r="C11">
        <f>emGES_dom_dtot_typ_FR19!C11+emGES_imp_hWO_dtot_typ_FR19!C11</f>
        <v>382.73176387842261</v>
      </c>
      <c r="D11">
        <f>emGES_dom_dtot_typ_FR19!D11+emGES_imp_hWO_dtot_typ_FR19!D11</f>
        <v>0</v>
      </c>
      <c r="E11">
        <f>emGES_dom_dtot_typ_FR19!E11+emGES_imp_hWO_dtot_typ_FR19!E11</f>
        <v>-75.561535881573008</v>
      </c>
      <c r="F11">
        <f>emGES_dom_dtot_typ_FR19!F11+emGES_imp_hWO_dtot_typ_FR19!F11</f>
        <v>1932.0345174029007</v>
      </c>
      <c r="G11">
        <f>emGES_dom_dtot_typ_FR19!G11+emGES_imp_hWO_dtot_typ_FR19!G11</f>
        <v>277.73501563036871</v>
      </c>
      <c r="H11">
        <f>emGES_dom_dtot_typ_FR19!H11+emGES_imp_hWO_dtot_typ_FR19!H11</f>
        <v>2.2546155620028343</v>
      </c>
      <c r="I11">
        <f>emGES_dom_dtot_typ_FR19!I11+emGES_imp_hWO_dtot_typ_FR19!I11</f>
        <v>241.48911807872906</v>
      </c>
      <c r="J11">
        <f>emGES_dom_dtot_typ_FR19!J11+emGES_imp_hWO_dtot_typ_FR19!J11</f>
        <v>8.0717889670150793</v>
      </c>
      <c r="K11">
        <f>emGES_dom_dtot_typ_FR19!K11+emGES_imp_hWO_dtot_typ_FR19!K11</f>
        <v>2813.0526804352139</v>
      </c>
      <c r="L11">
        <f>emGES_dom_dtot_typ_FR19!L11+emGES_imp_hWO_dtot_typ_FR19!L11</f>
        <v>505.48924710544804</v>
      </c>
      <c r="M11">
        <f>emGES_dom_dtot_typ_FR19!M11+emGES_imp_hWO_dtot_typ_FR19!M11</f>
        <v>119.59555532412335</v>
      </c>
      <c r="N11">
        <f>emGES_dom_dtot_typ_FR19!N11+emGES_imp_hWO_dtot_typ_FR19!N11</f>
        <v>388.41715737141487</v>
      </c>
      <c r="O11">
        <f>emGES_dom_dtot_typ_FR19!O11+emGES_imp_hWO_dtot_typ_FR19!O11</f>
        <v>354.09203969326654</v>
      </c>
      <c r="P11">
        <f>emGES_dom_dtot_typ_FR19!P11+emGES_imp_hWO_dtot_typ_FR19!P11</f>
        <v>282.21977169866011</v>
      </c>
      <c r="Q11">
        <f>emGES_dom_dtot_typ_FR19!Q11+emGES_imp_hWO_dtot_typ_FR19!Q11</f>
        <v>397.19086832596076</v>
      </c>
      <c r="R11">
        <f>emGES_dom_dtot_typ_FR19!R11+emGES_imp_hWO_dtot_typ_FR19!R11</f>
        <v>482.91049096945881</v>
      </c>
      <c r="S11">
        <f>emGES_dom_dtot_typ_FR19!S11+emGES_imp_hWO_dtot_typ_FR19!S11</f>
        <v>662.88265947075536</v>
      </c>
      <c r="T11">
        <f>emGES_dom_dtot_typ_FR19!T11+emGES_imp_hWO_dtot_typ_FR19!T11</f>
        <v>317.41656690582261</v>
      </c>
      <c r="U11">
        <f>emGES_dom_dtot_typ_FR19!U11+emGES_imp_hWO_dtot_typ_FR19!U11</f>
        <v>445.19736119929468</v>
      </c>
      <c r="V11">
        <f>emGES_dom_dtot_typ_FR19!V11+emGES_imp_hWO_dtot_typ_FR19!V11</f>
        <v>-22.363102667178655</v>
      </c>
      <c r="W11">
        <f>emGES_dom_dtot_typ_FR19!W11+emGES_imp_hWO_dtot_typ_FR19!W11</f>
        <v>189.22420687606478</v>
      </c>
      <c r="X11">
        <f>emGES_dom_dtot_typ_FR19!X11+emGES_imp_hWO_dtot_typ_FR19!X11</f>
        <v>133.82309411372179</v>
      </c>
      <c r="Y11">
        <f>emGES_dom_dtot_typ_FR19!Y11+emGES_imp_hWO_dtot_typ_FR19!Y11</f>
        <v>0</v>
      </c>
      <c r="Z11">
        <f>emGES_dom_dtot_typ_FR19!Z11+emGES_imp_hWO_dtot_typ_FR19!Z11</f>
        <v>0</v>
      </c>
      <c r="AA11">
        <f>emGES_dom_dtot_typ_FR19!AA11+emGES_imp_hWO_dtot_typ_FR19!AA11</f>
        <v>0</v>
      </c>
      <c r="AB11">
        <f>emGES_dom_dtot_typ_FR19!AB11+emGES_imp_hWO_dtot_typ_FR19!AB11</f>
        <v>212.09691167542476</v>
      </c>
      <c r="AC11">
        <f>emGES_dom_dtot_typ_FR19!AC11+emGES_imp_hWO_dtot_typ_FR19!AC11</f>
        <v>0</v>
      </c>
      <c r="AD11">
        <f>emGES_dom_dtot_typ_FR19!AD11+emGES_imp_hWO_dtot_typ_FR19!AD11</f>
        <v>0</v>
      </c>
      <c r="AE11">
        <f>emGES_dom_dtot_typ_FR19!AE11+emGES_imp_hWO_dtot_typ_FR19!AE11</f>
        <v>0</v>
      </c>
      <c r="AF11">
        <f>emGES_dom_dtot_typ_FR19!AF11+emGES_imp_hWO_dtot_typ_FR19!AF11</f>
        <v>0</v>
      </c>
      <c r="AG11">
        <f>emGES_dom_dtot_typ_FR19!AG11+emGES_imp_hWO_dtot_typ_FR19!AG11</f>
        <v>0</v>
      </c>
      <c r="AH11">
        <f>emGES_dom_dtot_typ_FR19!AH11+emGES_imp_hWO_dtot_typ_FR19!AH11</f>
        <v>0</v>
      </c>
      <c r="AI11">
        <f>emGES_dom_dtot_typ_FR19!AI11+emGES_imp_hWO_dtot_typ_FR19!AI11</f>
        <v>0</v>
      </c>
      <c r="AJ11">
        <f>emGES_dom_dtot_typ_FR19!AJ11+emGES_imp_hWO_dtot_typ_FR19!AJ11</f>
        <v>0</v>
      </c>
      <c r="AK11">
        <f>emGES_dom_dtot_typ_FR19!AK11+emGES_imp_hWO_dtot_typ_FR19!AK11</f>
        <v>0</v>
      </c>
      <c r="AL11">
        <f>emGES_dom_dtot_typ_FR19!AL11+emGES_imp_hWO_dtot_typ_FR19!AL11</f>
        <v>35.595509473769184</v>
      </c>
      <c r="AM11">
        <f>emGES_dom_dtot_typ_FR19!AM11+emGES_imp_hWO_dtot_typ_FR19!AM11</f>
        <v>-7.0009506668541199</v>
      </c>
      <c r="AN11">
        <f>emGES_dom_dtot_typ_FR19!AN11+emGES_imp_hWO_dtot_typ_FR19!AN11</f>
        <v>0</v>
      </c>
      <c r="AO11">
        <f>emGES_dom_dtot_typ_FR19!AO11+emGES_imp_hWO_dtot_typ_FR19!AO11</f>
        <v>15.604975899013532</v>
      </c>
      <c r="AP11">
        <f>emGES_dom_dtot_typ_FR19!AP11+emGES_imp_hWO_dtot_typ_FR19!AP11</f>
        <v>0</v>
      </c>
      <c r="AQ11">
        <f>emGES_dom_dtot_typ_FR19!AQ11+emGES_imp_hWO_dtot_typ_FR19!AQ11</f>
        <v>0</v>
      </c>
      <c r="AR11">
        <f>emGES_dom_dtot_typ_FR19!AR11+emGES_imp_hWO_dtot_typ_FR19!AR11</f>
        <v>0</v>
      </c>
      <c r="AS11">
        <f>emGES_dom_dtot_typ_FR19!AS11+emGES_imp_hWO_dtot_typ_FR19!AS11</f>
        <v>0</v>
      </c>
      <c r="AT11">
        <f>emGES_dom_dtot_typ_FR19!AT11+emGES_imp_hWO_dtot_typ_FR19!AT11</f>
        <v>0</v>
      </c>
      <c r="AU11">
        <f>emGES_dom_dtot_typ_FR19!AU11+emGES_imp_hWO_dtot_typ_FR19!AU11</f>
        <v>4.1297678789213679</v>
      </c>
      <c r="AV11">
        <f>emGES_dom_dtot_typ_FR19!AV11+emGES_imp_hWO_dtot_typ_FR19!AV11</f>
        <v>21.297776708958697</v>
      </c>
      <c r="AW11">
        <f>emGES_dom_dtot_typ_FR19!AW11+emGES_imp_hWO_dtot_typ_FR19!AW11</f>
        <v>-8.4454134353463139</v>
      </c>
      <c r="AX11">
        <f>emGES_dom_dtot_typ_FR19!AX11+emGES_imp_hWO_dtot_typ_FR19!AX11</f>
        <v>0</v>
      </c>
      <c r="AY11">
        <f>emGES_dom_dtot_typ_FR19!AY11+emGES_imp_hWO_dtot_typ_FR19!AY11</f>
        <v>28.401895437449454</v>
      </c>
      <c r="AZ11">
        <f>emGES_dom_dtot_typ_FR19!AZ11+emGES_imp_hWO_dtot_typ_FR19!AZ11</f>
        <v>0</v>
      </c>
      <c r="BA11">
        <f>emGES_dom_dtot_typ_FR19!BA11+emGES_imp_hWO_dtot_typ_FR19!BA11</f>
        <v>0</v>
      </c>
      <c r="BB11">
        <f>emGES_dom_dtot_typ_FR19!BB11+emGES_imp_hWO_dtot_typ_FR19!BB11</f>
        <v>0</v>
      </c>
      <c r="BC11">
        <f>emGES_dom_dtot_typ_FR19!BC11+emGES_imp_hWO_dtot_typ_FR19!BC11</f>
        <v>1.9991080802032033</v>
      </c>
      <c r="BD11">
        <f>emGES_dom_dtot_typ_FR19!BD11+emGES_imp_hWO_dtot_typ_FR19!BD11</f>
        <v>0</v>
      </c>
      <c r="BE11">
        <f>emGES_dom_dtot_typ_FR19!BE11+emGES_imp_hWO_dtot_typ_FR19!BE11</f>
        <v>0</v>
      </c>
      <c r="BF11">
        <f>emGES_dom_dtot_typ_FR19!BF11+emGES_imp_hWO_dtot_typ_FR19!BF11</f>
        <v>0</v>
      </c>
      <c r="BG11">
        <f>emGES_dom_dtot_typ_FR19!BG11+emGES_imp_hWO_dtot_typ_FR19!BG11</f>
        <v>0</v>
      </c>
      <c r="BH11">
        <f>emGES_dom_dtot_typ_FR19!BH11+emGES_imp_hWO_dtot_typ_FR19!BH11</f>
        <v>-0.43439706904399944</v>
      </c>
      <c r="BI11">
        <f>emGES_dom_dtot_typ_FR19!BI11+emGES_imp_hWO_dtot_typ_FR19!BI11</f>
        <v>0</v>
      </c>
      <c r="BJ11">
        <f>emGES_dom_dtot_typ_FR19!BJ11+emGES_imp_hWO_dtot_typ_FR19!BJ11</f>
        <v>0</v>
      </c>
      <c r="BK11">
        <f>emGES_dom_dtot_typ_FR19!BK11+emGES_imp_hWO_dtot_typ_FR19!BK11</f>
        <v>8.7192817786434524</v>
      </c>
      <c r="BL11">
        <f>emGES_dom_dtot_typ_FR19!BL11+emGES_imp_hWO_dtot_typ_FR19!BL11</f>
        <v>0</v>
      </c>
      <c r="BM11">
        <f>emGES_dom_dtot_typ_FR19!BM11+emGES_imp_hWO_dtot_typ_FR19!BM11</f>
        <v>0</v>
      </c>
      <c r="BN11">
        <f>emGES_dom_dtot_typ_FR19!BN11+emGES_imp_hWO_dtot_typ_FR19!BN11</f>
        <v>13212.867066488439</v>
      </c>
      <c r="BP11" s="43" t="s">
        <v>246</v>
      </c>
    </row>
    <row r="12" spans="1:68" x14ac:dyDescent="0.3">
      <c r="A12" t="s">
        <v>237</v>
      </c>
      <c r="B12">
        <f>emGES_dom_dtot_typ_FR19!B12+emGES_imp_hWO_dtot_typ_FR19!B12</f>
        <v>19843.673147646816</v>
      </c>
      <c r="C12">
        <f>emGES_dom_dtot_typ_FR19!C12+emGES_imp_hWO_dtot_typ_FR19!C12</f>
        <v>57.478480734677262</v>
      </c>
      <c r="D12">
        <f>emGES_dom_dtot_typ_FR19!D12+emGES_imp_hWO_dtot_typ_FR19!D12</f>
        <v>385.52804697282346</v>
      </c>
      <c r="E12">
        <f>emGES_dom_dtot_typ_FR19!E12+emGES_imp_hWO_dtot_typ_FR19!E12</f>
        <v>3087.3344547898846</v>
      </c>
      <c r="F12">
        <f>emGES_dom_dtot_typ_FR19!F12+emGES_imp_hWO_dtot_typ_FR19!F12</f>
        <v>23328.048523052406</v>
      </c>
      <c r="G12">
        <f>emGES_dom_dtot_typ_FR19!G12+emGES_imp_hWO_dtot_typ_FR19!G12</f>
        <v>9893.9342013705536</v>
      </c>
      <c r="H12">
        <f>emGES_dom_dtot_typ_FR19!H12+emGES_imp_hWO_dtot_typ_FR19!H12</f>
        <v>442.18677073622734</v>
      </c>
      <c r="I12">
        <f>emGES_dom_dtot_typ_FR19!I12+emGES_imp_hWO_dtot_typ_FR19!I12</f>
        <v>2481.194117148324</v>
      </c>
      <c r="J12">
        <f>emGES_dom_dtot_typ_FR19!J12+emGES_imp_hWO_dtot_typ_FR19!J12</f>
        <v>1.5028800393344883</v>
      </c>
      <c r="K12">
        <f>emGES_dom_dtot_typ_FR19!K12+emGES_imp_hWO_dtot_typ_FR19!K12</f>
        <v>16456.670634405327</v>
      </c>
      <c r="L12">
        <f>emGES_dom_dtot_typ_FR19!L12+emGES_imp_hWO_dtot_typ_FR19!L12</f>
        <v>33303.227529383425</v>
      </c>
      <c r="M12">
        <f>emGES_dom_dtot_typ_FR19!M12+emGES_imp_hWO_dtot_typ_FR19!M12</f>
        <v>5708.0433723638625</v>
      </c>
      <c r="N12">
        <f>emGES_dom_dtot_typ_FR19!N12+emGES_imp_hWO_dtot_typ_FR19!N12</f>
        <v>4914.2487435642743</v>
      </c>
      <c r="O12">
        <f>emGES_dom_dtot_typ_FR19!O12+emGES_imp_hWO_dtot_typ_FR19!O12</f>
        <v>4676.8071987437488</v>
      </c>
      <c r="P12">
        <f>emGES_dom_dtot_typ_FR19!P12+emGES_imp_hWO_dtot_typ_FR19!P12</f>
        <v>26069.138531514393</v>
      </c>
      <c r="Q12">
        <f>emGES_dom_dtot_typ_FR19!Q12+emGES_imp_hWO_dtot_typ_FR19!Q12</f>
        <v>3904.3508295235033</v>
      </c>
      <c r="R12">
        <f>emGES_dom_dtot_typ_FR19!R12+emGES_imp_hWO_dtot_typ_FR19!R12</f>
        <v>6601.957889977507</v>
      </c>
      <c r="S12">
        <f>emGES_dom_dtot_typ_FR19!S12+emGES_imp_hWO_dtot_typ_FR19!S12</f>
        <v>6390.7421279400633</v>
      </c>
      <c r="T12">
        <f>emGES_dom_dtot_typ_FR19!T12+emGES_imp_hWO_dtot_typ_FR19!T12</f>
        <v>9564.1847227041035</v>
      </c>
      <c r="U12">
        <f>emGES_dom_dtot_typ_FR19!U12+emGES_imp_hWO_dtot_typ_FR19!U12</f>
        <v>15107.889536946059</v>
      </c>
      <c r="V12">
        <f>emGES_dom_dtot_typ_FR19!V12+emGES_imp_hWO_dtot_typ_FR19!V12</f>
        <v>16960.950010505872</v>
      </c>
      <c r="W12">
        <f>emGES_dom_dtot_typ_FR19!W12+emGES_imp_hWO_dtot_typ_FR19!W12</f>
        <v>3353.4595537478144</v>
      </c>
      <c r="X12">
        <f>emGES_dom_dtot_typ_FR19!X12+emGES_imp_hWO_dtot_typ_FR19!X12</f>
        <v>1792.7379213530669</v>
      </c>
      <c r="Y12">
        <f>emGES_dom_dtot_typ_FR19!Y12+emGES_imp_hWO_dtot_typ_FR19!Y12</f>
        <v>2218.4627128679867</v>
      </c>
      <c r="Z12">
        <f>emGES_dom_dtot_typ_FR19!Z12+emGES_imp_hWO_dtot_typ_FR19!Z12</f>
        <v>0</v>
      </c>
      <c r="AA12">
        <f>emGES_dom_dtot_typ_FR19!AA12+emGES_imp_hWO_dtot_typ_FR19!AA12</f>
        <v>3753.2982069206369</v>
      </c>
      <c r="AB12">
        <f>emGES_dom_dtot_typ_FR19!AB12+emGES_imp_hWO_dtot_typ_FR19!AB12</f>
        <v>0</v>
      </c>
      <c r="AC12">
        <f>emGES_dom_dtot_typ_FR19!AC12+emGES_imp_hWO_dtot_typ_FR19!AC12</f>
        <v>514.43649461657878</v>
      </c>
      <c r="AD12">
        <f>emGES_dom_dtot_typ_FR19!AD12+emGES_imp_hWO_dtot_typ_FR19!AD12</f>
        <v>10875.304939596124</v>
      </c>
      <c r="AE12">
        <f>emGES_dom_dtot_typ_FR19!AE12+emGES_imp_hWO_dtot_typ_FR19!AE12</f>
        <v>816.46730788106629</v>
      </c>
      <c r="AF12">
        <f>emGES_dom_dtot_typ_FR19!AF12+emGES_imp_hWO_dtot_typ_FR19!AF12</f>
        <v>5827.1082649239725</v>
      </c>
      <c r="AG12">
        <f>emGES_dom_dtot_typ_FR19!AG12+emGES_imp_hWO_dtot_typ_FR19!AG12</f>
        <v>9846.3414185933725</v>
      </c>
      <c r="AH12">
        <f>emGES_dom_dtot_typ_FR19!AH12+emGES_imp_hWO_dtot_typ_FR19!AH12</f>
        <v>11727.023615143127</v>
      </c>
      <c r="AI12">
        <f>emGES_dom_dtot_typ_FR19!AI12+emGES_imp_hWO_dtot_typ_FR19!AI12</f>
        <v>1342.0581233246537</v>
      </c>
      <c r="AJ12">
        <f>emGES_dom_dtot_typ_FR19!AJ12+emGES_imp_hWO_dtot_typ_FR19!AJ12</f>
        <v>175.06738118126677</v>
      </c>
      <c r="AK12">
        <f>emGES_dom_dtot_typ_FR19!AK12+emGES_imp_hWO_dtot_typ_FR19!AK12</f>
        <v>0</v>
      </c>
      <c r="AL12">
        <f>emGES_dom_dtot_typ_FR19!AL12+emGES_imp_hWO_dtot_typ_FR19!AL12</f>
        <v>187.07747689245264</v>
      </c>
      <c r="AM12">
        <f>emGES_dom_dtot_typ_FR19!AM12+emGES_imp_hWO_dtot_typ_FR19!AM12</f>
        <v>725.92362328818365</v>
      </c>
      <c r="AN12">
        <f>emGES_dom_dtot_typ_FR19!AN12+emGES_imp_hWO_dtot_typ_FR19!AN12</f>
        <v>495.00765696866938</v>
      </c>
      <c r="AO12">
        <f>emGES_dom_dtot_typ_FR19!AO12+emGES_imp_hWO_dtot_typ_FR19!AO12</f>
        <v>1049.7920723891907</v>
      </c>
      <c r="AP12">
        <f>emGES_dom_dtot_typ_FR19!AP12+emGES_imp_hWO_dtot_typ_FR19!AP12</f>
        <v>758.58405997082923</v>
      </c>
      <c r="AQ12">
        <f>emGES_dom_dtot_typ_FR19!AQ12+emGES_imp_hWO_dtot_typ_FR19!AQ12</f>
        <v>265.45547686975124</v>
      </c>
      <c r="AR12">
        <f>emGES_dom_dtot_typ_FR19!AR12+emGES_imp_hWO_dtot_typ_FR19!AR12</f>
        <v>0</v>
      </c>
      <c r="AS12">
        <f>emGES_dom_dtot_typ_FR19!AS12+emGES_imp_hWO_dtot_typ_FR19!AS12</f>
        <v>0</v>
      </c>
      <c r="AT12">
        <f>emGES_dom_dtot_typ_FR19!AT12+emGES_imp_hWO_dtot_typ_FR19!AT12</f>
        <v>0</v>
      </c>
      <c r="AU12">
        <f>emGES_dom_dtot_typ_FR19!AU12+emGES_imp_hWO_dtot_typ_FR19!AU12</f>
        <v>1637.1667031398604</v>
      </c>
      <c r="AV12">
        <f>emGES_dom_dtot_typ_FR19!AV12+emGES_imp_hWO_dtot_typ_FR19!AV12</f>
        <v>1004.0868182836311</v>
      </c>
      <c r="AW12">
        <f>emGES_dom_dtot_typ_FR19!AW12+emGES_imp_hWO_dtot_typ_FR19!AW12</f>
        <v>1004.4454587732976</v>
      </c>
      <c r="AX12">
        <f>emGES_dom_dtot_typ_FR19!AX12+emGES_imp_hWO_dtot_typ_FR19!AX12</f>
        <v>741.28372037453414</v>
      </c>
      <c r="AY12">
        <f>emGES_dom_dtot_typ_FR19!AY12+emGES_imp_hWO_dtot_typ_FR19!AY12</f>
        <v>2.6501593576230453</v>
      </c>
      <c r="AZ12">
        <f>emGES_dom_dtot_typ_FR19!AZ12+emGES_imp_hWO_dtot_typ_FR19!AZ12</f>
        <v>2488.6107397999831</v>
      </c>
      <c r="BA12">
        <f>emGES_dom_dtot_typ_FR19!BA12+emGES_imp_hWO_dtot_typ_FR19!BA12</f>
        <v>0</v>
      </c>
      <c r="BB12">
        <f>emGES_dom_dtot_typ_FR19!BB12+emGES_imp_hWO_dtot_typ_FR19!BB12</f>
        <v>0</v>
      </c>
      <c r="BC12">
        <f>emGES_dom_dtot_typ_FR19!BC12+emGES_imp_hWO_dtot_typ_FR19!BC12</f>
        <v>2902.4697432691446</v>
      </c>
      <c r="BD12">
        <f>emGES_dom_dtot_typ_FR19!BD12+emGES_imp_hWO_dtot_typ_FR19!BD12</f>
        <v>0</v>
      </c>
      <c r="BE12">
        <f>emGES_dom_dtot_typ_FR19!BE12+emGES_imp_hWO_dtot_typ_FR19!BE12</f>
        <v>0</v>
      </c>
      <c r="BF12">
        <f>emGES_dom_dtot_typ_FR19!BF12+emGES_imp_hWO_dtot_typ_FR19!BF12</f>
        <v>66.311707940069383</v>
      </c>
      <c r="BG12">
        <f>emGES_dom_dtot_typ_FR19!BG12+emGES_imp_hWO_dtot_typ_FR19!BG12</f>
        <v>0</v>
      </c>
      <c r="BH12">
        <f>emGES_dom_dtot_typ_FR19!BH12+emGES_imp_hWO_dtot_typ_FR19!BH12</f>
        <v>154.72938864341228</v>
      </c>
      <c r="BI12">
        <f>emGES_dom_dtot_typ_FR19!BI12+emGES_imp_hWO_dtot_typ_FR19!BI12</f>
        <v>0</v>
      </c>
      <c r="BJ12">
        <f>emGES_dom_dtot_typ_FR19!BJ12+emGES_imp_hWO_dtot_typ_FR19!BJ12</f>
        <v>0</v>
      </c>
      <c r="BK12">
        <f>emGES_dom_dtot_typ_FR19!BK12+emGES_imp_hWO_dtot_typ_FR19!BK12</f>
        <v>0</v>
      </c>
      <c r="BL12">
        <f>emGES_dom_dtot_typ_FR19!BL12+emGES_imp_hWO_dtot_typ_FR19!BL12</f>
        <v>399.90219130388112</v>
      </c>
      <c r="BM12">
        <f>emGES_dom_dtot_typ_FR19!BM12+emGES_imp_hWO_dtot_typ_FR19!BM12</f>
        <v>0</v>
      </c>
      <c r="BN12">
        <f>emGES_dom_dtot_typ_FR19!BN12+emGES_imp_hWO_dtot_typ_FR19!BN12</f>
        <v>275304.35468747735</v>
      </c>
      <c r="BP12" s="43" t="s">
        <v>247</v>
      </c>
    </row>
    <row r="13" spans="1:68" x14ac:dyDescent="0.3">
      <c r="A13" t="s">
        <v>239</v>
      </c>
      <c r="B13">
        <f>emGES_dom_dtot_typ_FR19!B13+emGES_imp_hWO_dtot_typ_FR19!B13</f>
        <v>54057.697718521747</v>
      </c>
      <c r="C13">
        <f>emGES_dom_dtot_typ_FR19!C13+emGES_imp_hWO_dtot_typ_FR19!C13</f>
        <v>860.29473377179829</v>
      </c>
      <c r="D13">
        <f>emGES_dom_dtot_typ_FR19!D13+emGES_imp_hWO_dtot_typ_FR19!D13</f>
        <v>1079.0181812124445</v>
      </c>
      <c r="E13">
        <f>emGES_dom_dtot_typ_FR19!E13+emGES_imp_hWO_dtot_typ_FR19!E13</f>
        <v>3014.401986739811</v>
      </c>
      <c r="F13">
        <f>emGES_dom_dtot_typ_FR19!F13+emGES_imp_hWO_dtot_typ_FR19!F13</f>
        <v>90171.223693111009</v>
      </c>
      <c r="G13">
        <f>emGES_dom_dtot_typ_FR19!G13+emGES_imp_hWO_dtot_typ_FR19!G13</f>
        <v>16588.123177163638</v>
      </c>
      <c r="H13">
        <f>emGES_dom_dtot_typ_FR19!H13+emGES_imp_hWO_dtot_typ_FR19!H13</f>
        <v>661.5239441236356</v>
      </c>
      <c r="I13">
        <f>emGES_dom_dtot_typ_FR19!I13+emGES_imp_hWO_dtot_typ_FR19!I13</f>
        <v>4499.2341308531932</v>
      </c>
      <c r="J13">
        <f>emGES_dom_dtot_typ_FR19!J13+emGES_imp_hWO_dtot_typ_FR19!J13</f>
        <v>9.5746690063495699</v>
      </c>
      <c r="K13">
        <f>emGES_dom_dtot_typ_FR19!K13+emGES_imp_hWO_dtot_typ_FR19!K13</f>
        <v>74905.71493245459</v>
      </c>
      <c r="L13">
        <f>emGES_dom_dtot_typ_FR19!L13+emGES_imp_hWO_dtot_typ_FR19!L13</f>
        <v>39742.22768022446</v>
      </c>
      <c r="M13">
        <f>emGES_dom_dtot_typ_FR19!M13+emGES_imp_hWO_dtot_typ_FR19!M13</f>
        <v>10446.511344866287</v>
      </c>
      <c r="N13">
        <f>emGES_dom_dtot_typ_FR19!N13+emGES_imp_hWO_dtot_typ_FR19!N13</f>
        <v>6332.0968494466633</v>
      </c>
      <c r="O13">
        <f>emGES_dom_dtot_typ_FR19!O13+emGES_imp_hWO_dtot_typ_FR19!O13</f>
        <v>7798.9814108004684</v>
      </c>
      <c r="P13">
        <f>emGES_dom_dtot_typ_FR19!P13+emGES_imp_hWO_dtot_typ_FR19!P13</f>
        <v>27030.787117945478</v>
      </c>
      <c r="Q13">
        <f>emGES_dom_dtot_typ_FR19!Q13+emGES_imp_hWO_dtot_typ_FR19!Q13</f>
        <v>7497.7857937123772</v>
      </c>
      <c r="R13">
        <f>emGES_dom_dtot_typ_FR19!R13+emGES_imp_hWO_dtot_typ_FR19!R13</f>
        <v>11775.190263218223</v>
      </c>
      <c r="S13">
        <f>emGES_dom_dtot_typ_FR19!S13+emGES_imp_hWO_dtot_typ_FR19!S13</f>
        <v>10289.199722574031</v>
      </c>
      <c r="T13">
        <f>emGES_dom_dtot_typ_FR19!T13+emGES_imp_hWO_dtot_typ_FR19!T13</f>
        <v>14391.47752596568</v>
      </c>
      <c r="U13">
        <f>emGES_dom_dtot_typ_FR19!U13+emGES_imp_hWO_dtot_typ_FR19!U13</f>
        <v>34892.270281020501</v>
      </c>
      <c r="V13">
        <f>emGES_dom_dtot_typ_FR19!V13+emGES_imp_hWO_dtot_typ_FR19!V13</f>
        <v>20478.508853545391</v>
      </c>
      <c r="W13">
        <f>emGES_dom_dtot_typ_FR19!W13+emGES_imp_hWO_dtot_typ_FR19!W13</f>
        <v>9526.7022004402552</v>
      </c>
      <c r="X13">
        <f>emGES_dom_dtot_typ_FR19!X13+emGES_imp_hWO_dtot_typ_FR19!X13</f>
        <v>8483.7615396331021</v>
      </c>
      <c r="Y13">
        <f>emGES_dom_dtot_typ_FR19!Y13+emGES_imp_hWO_dtot_typ_FR19!Y13</f>
        <v>30122.828988792837</v>
      </c>
      <c r="Z13">
        <f>emGES_dom_dtot_typ_FR19!Z13+emGES_imp_hWO_dtot_typ_FR19!Z13</f>
        <v>640.47184088489507</v>
      </c>
      <c r="AA13">
        <f>emGES_dom_dtot_typ_FR19!AA13+emGES_imp_hWO_dtot_typ_FR19!AA13</f>
        <v>11947.955523504421</v>
      </c>
      <c r="AB13">
        <f>emGES_dom_dtot_typ_FR19!AB13+emGES_imp_hWO_dtot_typ_FR19!AB13</f>
        <v>54972.237439556178</v>
      </c>
      <c r="AC13">
        <f>emGES_dom_dtot_typ_FR19!AC13+emGES_imp_hWO_dtot_typ_FR19!AC13</f>
        <v>7502.5134767438922</v>
      </c>
      <c r="AD13">
        <f>emGES_dom_dtot_typ_FR19!AD13+emGES_imp_hWO_dtot_typ_FR19!AD13</f>
        <v>17916.050737590122</v>
      </c>
      <c r="AE13">
        <f>emGES_dom_dtot_typ_FR19!AE13+emGES_imp_hWO_dtot_typ_FR19!AE13</f>
        <v>21380.895719731459</v>
      </c>
      <c r="AF13">
        <f>emGES_dom_dtot_typ_FR19!AF13+emGES_imp_hWO_dtot_typ_FR19!AF13</f>
        <v>15447.239340860335</v>
      </c>
      <c r="AG13">
        <f>emGES_dom_dtot_typ_FR19!AG13+emGES_imp_hWO_dtot_typ_FR19!AG13</f>
        <v>11005.49704378625</v>
      </c>
      <c r="AH13">
        <f>emGES_dom_dtot_typ_FR19!AH13+emGES_imp_hWO_dtot_typ_FR19!AH13</f>
        <v>32091.413063499087</v>
      </c>
      <c r="AI13">
        <f>emGES_dom_dtot_typ_FR19!AI13+emGES_imp_hWO_dtot_typ_FR19!AI13</f>
        <v>3467.0115337841389</v>
      </c>
      <c r="AJ13">
        <f>emGES_dom_dtot_typ_FR19!AJ13+emGES_imp_hWO_dtot_typ_FR19!AJ13</f>
        <v>306.42365099553422</v>
      </c>
      <c r="AK13">
        <f>emGES_dom_dtot_typ_FR19!AK13+emGES_imp_hWO_dtot_typ_FR19!AK13</f>
        <v>19207.12940932313</v>
      </c>
      <c r="AL13">
        <f>emGES_dom_dtot_typ_FR19!AL13+emGES_imp_hWO_dtot_typ_FR19!AL13</f>
        <v>3120.1165516717015</v>
      </c>
      <c r="AM13">
        <f>emGES_dom_dtot_typ_FR19!AM13+emGES_imp_hWO_dtot_typ_FR19!AM13</f>
        <v>2490.3874763980716</v>
      </c>
      <c r="AN13">
        <f>emGES_dom_dtot_typ_FR19!AN13+emGES_imp_hWO_dtot_typ_FR19!AN13</f>
        <v>3718.4921473778668</v>
      </c>
      <c r="AO13">
        <f>emGES_dom_dtot_typ_FR19!AO13+emGES_imp_hWO_dtot_typ_FR19!AO13</f>
        <v>7071.7871320611102</v>
      </c>
      <c r="AP13">
        <f>emGES_dom_dtot_typ_FR19!AP13+emGES_imp_hWO_dtot_typ_FR19!AP13</f>
        <v>1542.8383007386715</v>
      </c>
      <c r="AQ13">
        <f>emGES_dom_dtot_typ_FR19!AQ13+emGES_imp_hWO_dtot_typ_FR19!AQ13</f>
        <v>3572.0230605302568</v>
      </c>
      <c r="AR13">
        <f>emGES_dom_dtot_typ_FR19!AR13+emGES_imp_hWO_dtot_typ_FR19!AR13</f>
        <v>0</v>
      </c>
      <c r="AS13">
        <f>emGES_dom_dtot_typ_FR19!AS13+emGES_imp_hWO_dtot_typ_FR19!AS13</f>
        <v>3324.5771105082567</v>
      </c>
      <c r="AT13">
        <f>emGES_dom_dtot_typ_FR19!AT13+emGES_imp_hWO_dtot_typ_FR19!AT13</f>
        <v>683.82992978595701</v>
      </c>
      <c r="AU13">
        <f>emGES_dom_dtot_typ_FR19!AU13+emGES_imp_hWO_dtot_typ_FR19!AU13</f>
        <v>3818.5015218968156</v>
      </c>
      <c r="AV13">
        <f>emGES_dom_dtot_typ_FR19!AV13+emGES_imp_hWO_dtot_typ_FR19!AV13</f>
        <v>3655.905372172037</v>
      </c>
      <c r="AW13">
        <f>emGES_dom_dtot_typ_FR19!AW13+emGES_imp_hWO_dtot_typ_FR19!AW13</f>
        <v>8862.9245279119859</v>
      </c>
      <c r="AX13">
        <f>emGES_dom_dtot_typ_FR19!AX13+emGES_imp_hWO_dtot_typ_FR19!AX13</f>
        <v>741.28372037453414</v>
      </c>
      <c r="AY13">
        <f>emGES_dom_dtot_typ_FR19!AY13+emGES_imp_hWO_dtot_typ_FR19!AY13</f>
        <v>645.40525668243743</v>
      </c>
      <c r="AZ13">
        <f>emGES_dom_dtot_typ_FR19!AZ13+emGES_imp_hWO_dtot_typ_FR19!AZ13</f>
        <v>3448.2338941652006</v>
      </c>
      <c r="BA13">
        <f>emGES_dom_dtot_typ_FR19!BA13+emGES_imp_hWO_dtot_typ_FR19!BA13</f>
        <v>14.163216187028965</v>
      </c>
      <c r="BB13">
        <f>emGES_dom_dtot_typ_FR19!BB13+emGES_imp_hWO_dtot_typ_FR19!BB13</f>
        <v>493.37841239305567</v>
      </c>
      <c r="BC13">
        <f>emGES_dom_dtot_typ_FR19!BC13+emGES_imp_hWO_dtot_typ_FR19!BC13</f>
        <v>3084.1065655178782</v>
      </c>
      <c r="BD13">
        <f>emGES_dom_dtot_typ_FR19!BD13+emGES_imp_hWO_dtot_typ_FR19!BD13</f>
        <v>14678.948898299866</v>
      </c>
      <c r="BE13">
        <f>emGES_dom_dtot_typ_FR19!BE13+emGES_imp_hWO_dtot_typ_FR19!BE13</f>
        <v>8831.9155033772095</v>
      </c>
      <c r="BF13">
        <f>emGES_dom_dtot_typ_FR19!BF13+emGES_imp_hWO_dtot_typ_FR19!BF13</f>
        <v>11790.214284414513</v>
      </c>
      <c r="BG13">
        <f>emGES_dom_dtot_typ_FR19!BG13+emGES_imp_hWO_dtot_typ_FR19!BG13</f>
        <v>6438.8499078683963</v>
      </c>
      <c r="BH13">
        <f>emGES_dom_dtot_typ_FR19!BH13+emGES_imp_hWO_dtot_typ_FR19!BH13</f>
        <v>2886.6853996561886</v>
      </c>
      <c r="BI13">
        <f>emGES_dom_dtot_typ_FR19!BI13+emGES_imp_hWO_dtot_typ_FR19!BI13</f>
        <v>4111.281841673388</v>
      </c>
      <c r="BJ13">
        <f>emGES_dom_dtot_typ_FR19!BJ13+emGES_imp_hWO_dtot_typ_FR19!BJ13</f>
        <v>1277.9734190045704</v>
      </c>
      <c r="BK13">
        <f>emGES_dom_dtot_typ_FR19!BK13+emGES_imp_hWO_dtot_typ_FR19!BK13</f>
        <v>1239.8818689230993</v>
      </c>
      <c r="BL13">
        <f>emGES_dom_dtot_typ_FR19!BL13+emGES_imp_hWO_dtot_typ_FR19!BL13</f>
        <v>2177.8551993401707</v>
      </c>
      <c r="BM13">
        <f>emGES_dom_dtot_typ_FR19!BM13+emGES_imp_hWO_dtot_typ_FR19!BM13</f>
        <v>0</v>
      </c>
      <c r="BN13">
        <f>emGES_dom_dtot_typ_FR19!BN13+emGES_imp_hWO_dtot_typ_FR19!BN13</f>
        <v>784261.53603833367</v>
      </c>
      <c r="BP13" s="43" t="s">
        <v>248</v>
      </c>
    </row>
    <row r="15" spans="1:68" x14ac:dyDescent="0.3">
      <c r="A15" s="1" t="s">
        <v>252</v>
      </c>
      <c r="B15" s="1">
        <v>67257982</v>
      </c>
      <c r="C15" s="43" t="s">
        <v>253</v>
      </c>
      <c r="D15" s="45" t="s">
        <v>254</v>
      </c>
    </row>
    <row r="17" spans="1:8" ht="43.2" x14ac:dyDescent="0.3">
      <c r="A17" s="35"/>
      <c r="C17" s="37" t="s">
        <v>271</v>
      </c>
      <c r="D17" s="37" t="s">
        <v>270</v>
      </c>
      <c r="E17" s="67" t="s">
        <v>269</v>
      </c>
      <c r="F17" s="67" t="s">
        <v>268</v>
      </c>
    </row>
    <row r="18" spans="1:8" x14ac:dyDescent="0.3">
      <c r="A18" s="102" t="s">
        <v>277</v>
      </c>
      <c r="B18" s="82" t="s">
        <v>275</v>
      </c>
      <c r="C18" s="78">
        <f>emGES_dom_dtot_typ_FR19!BN7</f>
        <v>2701.0393172642398</v>
      </c>
      <c r="D18" s="78">
        <f>emGES_imp_hWO_dtot_typ_FR19!BN7</f>
        <v>1923.0415067269732</v>
      </c>
      <c r="E18" s="75">
        <f>BN7</f>
        <v>4624.080823991213</v>
      </c>
      <c r="F18" s="75">
        <f>'Emplois Finals 2019'!AG15*R9+'Emplois Finals 2019'!AG17*T9+'Emplois Finals 2019'!AG18*(U9+V9)+'Emplois Finals 2019'!AG19*(W9+X9)+'Emplois Finals 2019'!AG22*AB9+'Emplois Finals 2019'!AG28*AO9+'Emplois Finals 2019'!AG31*(AU9+AV9)</f>
        <v>962.62932466396808</v>
      </c>
      <c r="G18" s="69"/>
    </row>
    <row r="19" spans="1:8" x14ac:dyDescent="0.3">
      <c r="A19" s="103"/>
      <c r="B19" s="83" t="s">
        <v>276</v>
      </c>
      <c r="C19" s="73">
        <f>C18*1000*1000/$B$15</f>
        <v>40.159386840720849</v>
      </c>
      <c r="D19" s="73">
        <f t="shared" ref="D19:E19" si="0">D18*1000*1000/$B$15</f>
        <v>28.592019111233121</v>
      </c>
      <c r="E19" s="74">
        <f t="shared" si="0"/>
        <v>68.75140595195397</v>
      </c>
      <c r="F19" s="74">
        <f>F18*1000*1000/$B$15</f>
        <v>14.312491930905214</v>
      </c>
      <c r="G19" s="70"/>
    </row>
    <row r="20" spans="1:8" x14ac:dyDescent="0.3">
      <c r="A20" s="104" t="s">
        <v>278</v>
      </c>
      <c r="B20" s="82" t="s">
        <v>275</v>
      </c>
      <c r="C20" s="79">
        <f>emGES_dom_dtot_typ_FR19!BN8</f>
        <v>26612.840712778041</v>
      </c>
      <c r="D20" s="80">
        <f>emGES_imp_hWO_dtot_typ_FR19!BN8</f>
        <v>21315.163895354708</v>
      </c>
      <c r="E20" s="76">
        <f>BN8</f>
        <v>47928.004608132745</v>
      </c>
      <c r="F20" s="77">
        <f>'Emplois Finals 2019'!AF14*(P9+Q9)+'Emplois Finals 2019'!AF15*R9+'Emplois Finals 2019'!AF16*S9+'Emplois Finals 2019'!AF17*T9+'Emplois Finals 2019'!AF18*(U9+V9)+'Emplois Finals 2019'!AF19*(W9+X9)+'Emplois Finals 2019'!AF22*(AB9)+'Emplois Finals 2019'!AF26*(AL9+AM9)+'Emplois Finals 2019'!AF28*AO9+'Emplois Finals 2019'!AF31*(AU9+AV9)+'Emplois Finals 2019'!AF32*AW9+'Emplois Finals 2019'!AF39*BH9+'Emplois Finals 2019'!AF40*BK9</f>
        <v>16227.894462132233</v>
      </c>
      <c r="G20" s="70"/>
    </row>
    <row r="21" spans="1:8" x14ac:dyDescent="0.3">
      <c r="A21" s="103"/>
      <c r="B21" s="83" t="s">
        <v>276</v>
      </c>
      <c r="C21" s="72">
        <f>C20*1000*1000/$B$15</f>
        <v>395.68300923417593</v>
      </c>
      <c r="D21" s="73">
        <f t="shared" ref="D21" si="1">D20*1000*1000/$B$15</f>
        <v>316.91649468987498</v>
      </c>
      <c r="E21" s="74">
        <f>E20*1000*1000/$B$15</f>
        <v>712.59950392405085</v>
      </c>
      <c r="F21" s="74">
        <f>F20*1000*1000/$B$15</f>
        <v>241.27834317318997</v>
      </c>
      <c r="H21" s="34">
        <f>E21+E19</f>
        <v>781.35090987600483</v>
      </c>
    </row>
    <row r="22" spans="1:8" x14ac:dyDescent="0.3">
      <c r="A22" s="104" t="s">
        <v>279</v>
      </c>
      <c r="B22" s="82" t="s">
        <v>275</v>
      </c>
      <c r="C22" s="78">
        <f>SUM(emGES_dom_dtot_typ_FR19!BD6:'emGES_dom_dtot_typ_FR19'!BG6)</f>
        <v>2810.0756376377321</v>
      </c>
      <c r="D22" s="78">
        <f>SUM(emGES_imp_hWO_dtot_typ_FR19!BD6:'emGES_imp_hWO_dtot_typ_FR19'!BG6)</f>
        <v>1952.5156947033242</v>
      </c>
      <c r="E22" s="71">
        <f>SUM(BD6:BG6)</f>
        <v>4762.5913323410568</v>
      </c>
      <c r="F22" s="81"/>
      <c r="H22" s="34">
        <f>F19+F21</f>
        <v>255.59083510409519</v>
      </c>
    </row>
    <row r="23" spans="1:8" x14ac:dyDescent="0.3">
      <c r="A23" s="103"/>
      <c r="B23" s="83" t="s">
        <v>276</v>
      </c>
      <c r="C23" s="73">
        <f>C22*1000*1000/$B$15</f>
        <v>41.78055234600604</v>
      </c>
      <c r="D23" s="73">
        <f>D22*1000*1000/$B$15</f>
        <v>29.030244985692914</v>
      </c>
      <c r="E23" s="74">
        <f>E22*1000*1000/$B$15</f>
        <v>70.810797331698964</v>
      </c>
      <c r="F23" s="81"/>
    </row>
    <row r="26" spans="1:8" x14ac:dyDescent="0.3">
      <c r="A26" s="59" t="s">
        <v>67</v>
      </c>
      <c r="B26" s="60">
        <f>E18+E20+F18+F20+E22</f>
        <v>74505.200551261223</v>
      </c>
    </row>
    <row r="27" spans="1:8" x14ac:dyDescent="0.3">
      <c r="A27" s="61" t="s">
        <v>68</v>
      </c>
      <c r="B27" s="62">
        <f>E19+E21+F19+F21+E23</f>
        <v>1107.7525423117991</v>
      </c>
      <c r="D27" s="2" t="s">
        <v>280</v>
      </c>
      <c r="E27" s="2"/>
      <c r="F27" s="2"/>
      <c r="G27" s="2"/>
      <c r="H27" s="2"/>
    </row>
    <row r="28" spans="1:8" x14ac:dyDescent="0.3">
      <c r="A28" s="63"/>
      <c r="B28" s="63">
        <f>E19+E21</f>
        <v>781.35090987600483</v>
      </c>
      <c r="D28" s="64" t="s">
        <v>274</v>
      </c>
    </row>
    <row r="31" spans="1:8" x14ac:dyDescent="0.3">
      <c r="A31" s="42" t="s">
        <v>273</v>
      </c>
    </row>
    <row r="32" spans="1:8" x14ac:dyDescent="0.3">
      <c r="A32" s="59" t="s">
        <v>266</v>
      </c>
      <c r="B32" s="60">
        <f>BN9</f>
        <v>103140.836861355</v>
      </c>
    </row>
    <row r="33" spans="1:2" x14ac:dyDescent="0.3">
      <c r="A33" s="66" t="s">
        <v>267</v>
      </c>
      <c r="B33" s="58">
        <f>B32*1000*1000/$B$15</f>
        <v>1533.5107268213162</v>
      </c>
    </row>
    <row r="34" spans="1:2" x14ac:dyDescent="0.3">
      <c r="A34" s="63" t="s">
        <v>272</v>
      </c>
      <c r="B34" s="65">
        <f>(F18+F20)/B32</f>
        <v>0.16667039273594628</v>
      </c>
    </row>
    <row r="37" spans="1:2" x14ac:dyDescent="0.3">
      <c r="B37" s="34"/>
    </row>
    <row r="38" spans="1:2" x14ac:dyDescent="0.3">
      <c r="B38" s="34"/>
    </row>
    <row r="39" spans="1:2" x14ac:dyDescent="0.3">
      <c r="B39" s="34"/>
    </row>
    <row r="40" spans="1:2" x14ac:dyDescent="0.3">
      <c r="B40" s="54"/>
    </row>
  </sheetData>
  <mergeCells count="3">
    <mergeCell ref="A18:A19"/>
    <mergeCell ref="A20:A21"/>
    <mergeCell ref="A22:A23"/>
  </mergeCells>
  <hyperlinks>
    <hyperlink ref="D15" r:id="rId1" location="tableau-figure1  " xr:uid="{0DE7CAF3-2103-4AAE-9CED-8EA3D83B42AF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D803B-BE9E-4B81-B636-C88528B7EE7C}">
  <dimension ref="A1:BP13"/>
  <sheetViews>
    <sheetView topLeftCell="AX1" workbookViewId="0">
      <selection activeCell="BE6" sqref="BE6:BH6"/>
    </sheetView>
  </sheetViews>
  <sheetFormatPr baseColWidth="10" defaultRowHeight="14.4" x14ac:dyDescent="0.3"/>
  <cols>
    <col min="1" max="1" width="41.44140625" customWidth="1"/>
    <col min="2" max="2" width="11.5546875" customWidth="1"/>
    <col min="67" max="67" width="5.77734375" customWidth="1"/>
  </cols>
  <sheetData>
    <row r="1" spans="1:68" x14ac:dyDescent="0.3">
      <c r="A1" s="2" t="s">
        <v>250</v>
      </c>
    </row>
    <row r="2" spans="1:68" ht="15.6" x14ac:dyDescent="0.35">
      <c r="A2" s="36" t="s">
        <v>238</v>
      </c>
    </row>
    <row r="4" spans="1:68" s="2" customFormat="1" x14ac:dyDescent="0.3">
      <c r="A4" s="2" t="s">
        <v>249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2" t="s">
        <v>15</v>
      </c>
      <c r="R4" s="2" t="s">
        <v>16</v>
      </c>
      <c r="S4" s="2" t="s">
        <v>17</v>
      </c>
      <c r="T4" s="2" t="s">
        <v>18</v>
      </c>
      <c r="U4" s="2" t="s">
        <v>19</v>
      </c>
      <c r="V4" s="2" t="s">
        <v>20</v>
      </c>
      <c r="W4" s="2" t="s">
        <v>21</v>
      </c>
      <c r="X4" s="2" t="s">
        <v>22</v>
      </c>
      <c r="Y4" s="2" t="s">
        <v>23</v>
      </c>
      <c r="Z4" s="2" t="s">
        <v>24</v>
      </c>
      <c r="AA4" s="2" t="s">
        <v>25</v>
      </c>
      <c r="AB4" s="2" t="s">
        <v>26</v>
      </c>
      <c r="AC4" s="2" t="s">
        <v>27</v>
      </c>
      <c r="AD4" s="2" t="s">
        <v>28</v>
      </c>
      <c r="AE4" s="2" t="s">
        <v>29</v>
      </c>
      <c r="AF4" s="2" t="s">
        <v>30</v>
      </c>
      <c r="AG4" s="2" t="s">
        <v>31</v>
      </c>
      <c r="AH4" s="2" t="s">
        <v>32</v>
      </c>
      <c r="AI4" s="2" t="s">
        <v>33</v>
      </c>
      <c r="AJ4" s="2" t="s">
        <v>34</v>
      </c>
      <c r="AK4" s="2" t="s">
        <v>35</v>
      </c>
      <c r="AL4" s="2" t="s">
        <v>36</v>
      </c>
      <c r="AM4" s="2" t="s">
        <v>37</v>
      </c>
      <c r="AN4" s="2" t="s">
        <v>38</v>
      </c>
      <c r="AO4" s="2" t="s">
        <v>39</v>
      </c>
      <c r="AP4" s="2" t="s">
        <v>40</v>
      </c>
      <c r="AQ4" s="2" t="s">
        <v>41</v>
      </c>
      <c r="AR4" s="2" t="s">
        <v>42</v>
      </c>
      <c r="AS4" s="2" t="s">
        <v>43</v>
      </c>
      <c r="AT4" s="2" t="s">
        <v>44</v>
      </c>
      <c r="AU4" s="2" t="s">
        <v>45</v>
      </c>
      <c r="AV4" s="2" t="s">
        <v>46</v>
      </c>
      <c r="AW4" s="2" t="s">
        <v>47</v>
      </c>
      <c r="AX4" s="2" t="s">
        <v>48</v>
      </c>
      <c r="AY4" s="2" t="s">
        <v>49</v>
      </c>
      <c r="AZ4" s="2" t="s">
        <v>50</v>
      </c>
      <c r="BA4" s="2" t="s">
        <v>51</v>
      </c>
      <c r="BB4" s="2" t="s">
        <v>52</v>
      </c>
      <c r="BC4" s="2" t="s">
        <v>53</v>
      </c>
      <c r="BD4" s="2" t="s">
        <v>54</v>
      </c>
      <c r="BE4" s="2" t="s">
        <v>55</v>
      </c>
      <c r="BF4" s="2" t="s">
        <v>56</v>
      </c>
      <c r="BG4" s="2" t="s">
        <v>57</v>
      </c>
      <c r="BH4" s="2" t="s">
        <v>58</v>
      </c>
      <c r="BI4" s="2" t="s">
        <v>59</v>
      </c>
      <c r="BJ4" s="2" t="s">
        <v>60</v>
      </c>
      <c r="BK4" s="2" t="s">
        <v>61</v>
      </c>
      <c r="BL4" s="2" t="s">
        <v>62</v>
      </c>
      <c r="BM4" s="2" t="s">
        <v>63</v>
      </c>
      <c r="BN4" s="2" t="s">
        <v>64</v>
      </c>
      <c r="BP4" s="44" t="s">
        <v>240</v>
      </c>
    </row>
    <row r="5" spans="1:68" s="2" customFormat="1" ht="133.80000000000001" customHeight="1" x14ac:dyDescent="0.3">
      <c r="B5" s="33" t="s">
        <v>167</v>
      </c>
      <c r="C5" s="33" t="s">
        <v>168</v>
      </c>
      <c r="D5" s="33" t="s">
        <v>169</v>
      </c>
      <c r="E5" s="33" t="s">
        <v>170</v>
      </c>
      <c r="F5" s="33" t="s">
        <v>171</v>
      </c>
      <c r="G5" s="33" t="s">
        <v>172</v>
      </c>
      <c r="H5" s="33" t="s">
        <v>173</v>
      </c>
      <c r="I5" s="33" t="s">
        <v>174</v>
      </c>
      <c r="J5" s="33" t="s">
        <v>175</v>
      </c>
      <c r="K5" s="33" t="s">
        <v>176</v>
      </c>
      <c r="L5" s="33" t="s">
        <v>177</v>
      </c>
      <c r="M5" s="33" t="s">
        <v>178</v>
      </c>
      <c r="N5" s="33" t="s">
        <v>179</v>
      </c>
      <c r="O5" s="33" t="s">
        <v>180</v>
      </c>
      <c r="P5" s="33" t="s">
        <v>181</v>
      </c>
      <c r="Q5" s="33" t="s">
        <v>182</v>
      </c>
      <c r="R5" s="33" t="s">
        <v>183</v>
      </c>
      <c r="S5" s="33" t="s">
        <v>184</v>
      </c>
      <c r="T5" s="33" t="s">
        <v>185</v>
      </c>
      <c r="U5" s="33" t="s">
        <v>186</v>
      </c>
      <c r="V5" s="33" t="s">
        <v>187</v>
      </c>
      <c r="W5" s="33" t="s">
        <v>188</v>
      </c>
      <c r="X5" s="33" t="s">
        <v>189</v>
      </c>
      <c r="Y5" s="33" t="s">
        <v>190</v>
      </c>
      <c r="Z5" s="33" t="s">
        <v>191</v>
      </c>
      <c r="AA5" s="33" t="s">
        <v>192</v>
      </c>
      <c r="AB5" s="33" t="s">
        <v>193</v>
      </c>
      <c r="AC5" s="33" t="s">
        <v>194</v>
      </c>
      <c r="AD5" s="33" t="s">
        <v>195</v>
      </c>
      <c r="AE5" s="33" t="s">
        <v>196</v>
      </c>
      <c r="AF5" s="33" t="s">
        <v>197</v>
      </c>
      <c r="AG5" s="33" t="s">
        <v>198</v>
      </c>
      <c r="AH5" s="33" t="s">
        <v>199</v>
      </c>
      <c r="AI5" s="33" t="s">
        <v>200</v>
      </c>
      <c r="AJ5" s="33" t="s">
        <v>201</v>
      </c>
      <c r="AK5" s="33" t="s">
        <v>202</v>
      </c>
      <c r="AL5" s="33" t="s">
        <v>203</v>
      </c>
      <c r="AM5" s="33" t="s">
        <v>204</v>
      </c>
      <c r="AN5" s="33" t="s">
        <v>205</v>
      </c>
      <c r="AO5" s="33" t="s">
        <v>206</v>
      </c>
      <c r="AP5" s="33" t="s">
        <v>207</v>
      </c>
      <c r="AQ5" s="33" t="s">
        <v>208</v>
      </c>
      <c r="AR5" s="33" t="s">
        <v>209</v>
      </c>
      <c r="AS5" s="33" t="s">
        <v>210</v>
      </c>
      <c r="AT5" s="33" t="s">
        <v>211</v>
      </c>
      <c r="AU5" s="33" t="s">
        <v>212</v>
      </c>
      <c r="AV5" s="33" t="s">
        <v>213</v>
      </c>
      <c r="AW5" s="33" t="s">
        <v>214</v>
      </c>
      <c r="AX5" s="33" t="s">
        <v>215</v>
      </c>
      <c r="AY5" s="33" t="s">
        <v>216</v>
      </c>
      <c r="AZ5" s="33" t="s">
        <v>217</v>
      </c>
      <c r="BA5" s="33" t="s">
        <v>218</v>
      </c>
      <c r="BB5" s="33" t="s">
        <v>219</v>
      </c>
      <c r="BC5" s="33" t="s">
        <v>220</v>
      </c>
      <c r="BD5" s="33" t="s">
        <v>221</v>
      </c>
      <c r="BE5" s="33" t="s">
        <v>222</v>
      </c>
      <c r="BF5" s="33" t="s">
        <v>223</v>
      </c>
      <c r="BG5" s="33" t="s">
        <v>224</v>
      </c>
      <c r="BH5" s="33" t="s">
        <v>225</v>
      </c>
      <c r="BI5" s="33" t="s">
        <v>226</v>
      </c>
      <c r="BJ5" s="33" t="s">
        <v>227</v>
      </c>
      <c r="BK5" s="33" t="s">
        <v>228</v>
      </c>
      <c r="BL5" s="33" t="s">
        <v>229</v>
      </c>
      <c r="BM5" s="33" t="s">
        <v>230</v>
      </c>
    </row>
    <row r="6" spans="1:68" x14ac:dyDescent="0.3">
      <c r="A6" t="s">
        <v>231</v>
      </c>
      <c r="B6">
        <v>14961.555829530294</v>
      </c>
      <c r="C6">
        <v>289.51240454859669</v>
      </c>
      <c r="D6">
        <v>235.35814485793063</v>
      </c>
      <c r="E6">
        <v>1.118383783251595</v>
      </c>
      <c r="F6">
        <v>32730.0647226203</v>
      </c>
      <c r="G6">
        <v>316.97988152805374</v>
      </c>
      <c r="H6">
        <v>59.547676019198448</v>
      </c>
      <c r="I6">
        <v>428.65413920409196</v>
      </c>
      <c r="J6">
        <v>0</v>
      </c>
      <c r="K6">
        <v>4820.2786822450835</v>
      </c>
      <c r="L6">
        <v>1380.9848169827706</v>
      </c>
      <c r="M6">
        <v>70.87619115595794</v>
      </c>
      <c r="N6">
        <v>47.800174841314373</v>
      </c>
      <c r="O6">
        <v>1096.3826932209877</v>
      </c>
      <c r="P6">
        <v>6.080497824751566</v>
      </c>
      <c r="Q6">
        <v>89.033157065272789</v>
      </c>
      <c r="R6">
        <v>37.094290644842218</v>
      </c>
      <c r="S6">
        <v>43.525017298757597</v>
      </c>
      <c r="T6">
        <v>4.726483156071863</v>
      </c>
      <c r="U6">
        <v>806.50817641349181</v>
      </c>
      <c r="V6">
        <v>27.529450145363256</v>
      </c>
      <c r="W6">
        <v>129.25590019807578</v>
      </c>
      <c r="X6">
        <v>18.514848876255606</v>
      </c>
      <c r="Y6">
        <v>13772.112868381088</v>
      </c>
      <c r="Z6">
        <v>352.32835395200993</v>
      </c>
      <c r="AA6">
        <v>6889.1689587770898</v>
      </c>
      <c r="AB6">
        <v>1920.2172163625785</v>
      </c>
      <c r="AC6">
        <v>3296.4989249045389</v>
      </c>
      <c r="AD6">
        <v>1656.4003348762437</v>
      </c>
      <c r="AE6">
        <v>7457.7511280086383</v>
      </c>
      <c r="AF6">
        <v>5142.4926015049459</v>
      </c>
      <c r="AG6">
        <v>18.879901852338705</v>
      </c>
      <c r="AH6">
        <v>7933.7056207835622</v>
      </c>
      <c r="AI6">
        <v>393.77556755892937</v>
      </c>
      <c r="AJ6">
        <v>61.536704668313824</v>
      </c>
      <c r="AK6">
        <v>10583.435515104469</v>
      </c>
      <c r="AL6">
        <v>300.79225704810881</v>
      </c>
      <c r="AM6">
        <v>128.39094374860454</v>
      </c>
      <c r="AN6">
        <v>824.29562179754919</v>
      </c>
      <c r="AO6">
        <v>30.073001171014276</v>
      </c>
      <c r="AP6">
        <v>344.02838538857014</v>
      </c>
      <c r="AQ6">
        <v>1567.8220915641516</v>
      </c>
      <c r="AR6">
        <v>0</v>
      </c>
      <c r="AS6">
        <v>1260.2928375125541</v>
      </c>
      <c r="AT6">
        <v>683.82992978595701</v>
      </c>
      <c r="AU6">
        <v>186.58295339998179</v>
      </c>
      <c r="AV6">
        <v>28.413961013442627</v>
      </c>
      <c r="AW6">
        <v>0</v>
      </c>
      <c r="AX6">
        <v>0</v>
      </c>
      <c r="AY6">
        <v>208.87402855548891</v>
      </c>
      <c r="AZ6">
        <v>509.10804211245988</v>
      </c>
      <c r="BA6">
        <v>8.1277351158275213</v>
      </c>
      <c r="BB6">
        <v>152.66955853661165</v>
      </c>
      <c r="BC6">
        <v>74.15500826539575</v>
      </c>
      <c r="BD6">
        <v>41.196973832592221</v>
      </c>
      <c r="BE6">
        <v>399.99581060514487</v>
      </c>
      <c r="BF6">
        <v>1085.0187928602732</v>
      </c>
      <c r="BG6">
        <v>1283.8640603397218</v>
      </c>
      <c r="BH6">
        <v>484.44887575449832</v>
      </c>
      <c r="BI6">
        <v>918.51012478294604</v>
      </c>
      <c r="BJ6">
        <v>0</v>
      </c>
      <c r="BK6">
        <v>183.72951559460608</v>
      </c>
      <c r="BL6">
        <v>761.07608216527797</v>
      </c>
      <c r="BM6">
        <v>0</v>
      </c>
      <c r="BN6">
        <v>128544.9818498462</v>
      </c>
      <c r="BP6" s="43" t="s">
        <v>241</v>
      </c>
    </row>
    <row r="7" spans="1:68" x14ac:dyDescent="0.3">
      <c r="A7" t="s">
        <v>232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211.78730485339793</v>
      </c>
      <c r="BF7">
        <v>0</v>
      </c>
      <c r="BG7">
        <v>1337.964123057046</v>
      </c>
      <c r="BH7">
        <v>105.90784059974</v>
      </c>
      <c r="BI7">
        <v>447.51710777299218</v>
      </c>
      <c r="BJ7">
        <v>597.86294098106373</v>
      </c>
      <c r="BK7">
        <v>0</v>
      </c>
      <c r="BL7">
        <v>0</v>
      </c>
      <c r="BM7">
        <v>0</v>
      </c>
      <c r="BN7">
        <v>2701.0393172642398</v>
      </c>
      <c r="BP7" s="43" t="s">
        <v>242</v>
      </c>
    </row>
    <row r="8" spans="1:68" x14ac:dyDescent="0.3">
      <c r="A8" t="s">
        <v>233</v>
      </c>
      <c r="B8">
        <v>0</v>
      </c>
      <c r="C8">
        <v>0</v>
      </c>
      <c r="D8">
        <v>0</v>
      </c>
      <c r="E8">
        <v>0</v>
      </c>
      <c r="F8">
        <v>62.357969486577403</v>
      </c>
      <c r="G8">
        <v>8.0828707876977962E-2</v>
      </c>
      <c r="H8">
        <v>0</v>
      </c>
      <c r="I8">
        <v>0</v>
      </c>
      <c r="J8">
        <v>0</v>
      </c>
      <c r="K8">
        <v>0</v>
      </c>
      <c r="L8">
        <v>21.259988078033047</v>
      </c>
      <c r="M8">
        <v>147.78529356636662</v>
      </c>
      <c r="N8">
        <v>0</v>
      </c>
      <c r="O8">
        <v>0</v>
      </c>
      <c r="P8">
        <v>0</v>
      </c>
      <c r="Q8">
        <v>0</v>
      </c>
      <c r="R8">
        <v>1.9094518748347662</v>
      </c>
      <c r="S8">
        <v>0</v>
      </c>
      <c r="T8">
        <v>0</v>
      </c>
      <c r="U8">
        <v>0</v>
      </c>
      <c r="V8">
        <v>0.37802808160510176</v>
      </c>
      <c r="W8">
        <v>20.144071498751643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237.50758874020437</v>
      </c>
      <c r="AE8">
        <v>631.58930508456069</v>
      </c>
      <c r="AF8">
        <v>673.62044368629574</v>
      </c>
      <c r="AG8">
        <v>2.3122966138810412E-3</v>
      </c>
      <c r="AH8">
        <v>7.1577235551284648</v>
      </c>
      <c r="AI8">
        <v>0.49652334951660931</v>
      </c>
      <c r="AJ8">
        <v>0</v>
      </c>
      <c r="AK8">
        <v>92.857952279453102</v>
      </c>
      <c r="AL8">
        <v>0</v>
      </c>
      <c r="AM8">
        <v>271.37577567742471</v>
      </c>
      <c r="AN8">
        <v>0</v>
      </c>
      <c r="AO8">
        <v>0</v>
      </c>
      <c r="AP8">
        <v>0</v>
      </c>
      <c r="AQ8">
        <v>0</v>
      </c>
      <c r="AR8">
        <v>0</v>
      </c>
      <c r="AS8">
        <v>296.35984988211942</v>
      </c>
      <c r="AT8">
        <v>0</v>
      </c>
      <c r="AU8">
        <v>0</v>
      </c>
      <c r="AV8">
        <v>0</v>
      </c>
      <c r="AW8">
        <v>539.88553962523679</v>
      </c>
      <c r="AX8">
        <v>0</v>
      </c>
      <c r="AY8">
        <v>0</v>
      </c>
      <c r="AZ8">
        <v>125.45627609414193</v>
      </c>
      <c r="BA8">
        <v>0</v>
      </c>
      <c r="BB8">
        <v>0</v>
      </c>
      <c r="BC8">
        <v>0</v>
      </c>
      <c r="BD8">
        <v>10758.988744662036</v>
      </c>
      <c r="BE8">
        <v>4798.2621790158946</v>
      </c>
      <c r="BF8">
        <v>4719.5480140275859</v>
      </c>
      <c r="BG8">
        <v>1843.71144640585</v>
      </c>
      <c r="BH8">
        <v>502.74169853702244</v>
      </c>
      <c r="BI8">
        <v>839.39809481081886</v>
      </c>
      <c r="BJ8">
        <v>10.294571188546669</v>
      </c>
      <c r="BK8">
        <v>0</v>
      </c>
      <c r="BL8">
        <v>9.6710425655434626</v>
      </c>
      <c r="BM8">
        <v>0</v>
      </c>
      <c r="BN8">
        <v>26612.840712778041</v>
      </c>
      <c r="BP8" s="43" t="s">
        <v>243</v>
      </c>
    </row>
    <row r="9" spans="1:68" x14ac:dyDescent="0.3">
      <c r="A9" t="s">
        <v>234</v>
      </c>
      <c r="B9">
        <v>1130.8553022214742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37.985503785513643</v>
      </c>
      <c r="Q9">
        <v>397.64509972081572</v>
      </c>
      <c r="R9">
        <v>40.727750028666819</v>
      </c>
      <c r="S9">
        <v>23.348835620132444</v>
      </c>
      <c r="T9">
        <v>221.99867750063817</v>
      </c>
      <c r="U9">
        <v>436.31012315526362</v>
      </c>
      <c r="V9">
        <v>120.79156637205185</v>
      </c>
      <c r="W9">
        <v>74.24916859864291</v>
      </c>
      <c r="X9">
        <v>1378.2801968642552</v>
      </c>
      <c r="Y9">
        <v>0</v>
      </c>
      <c r="Z9">
        <v>0</v>
      </c>
      <c r="AA9">
        <v>0</v>
      </c>
      <c r="AB9">
        <v>23774.627073654992</v>
      </c>
      <c r="AC9">
        <v>742.64985245023593</v>
      </c>
      <c r="AD9">
        <v>859.61854637294698</v>
      </c>
      <c r="AE9">
        <v>104.61912153255871</v>
      </c>
      <c r="AF9">
        <v>205.60203545645791</v>
      </c>
      <c r="AG9">
        <v>2.0810669524929371E-2</v>
      </c>
      <c r="AH9">
        <v>14.835044820184775</v>
      </c>
      <c r="AI9">
        <v>4.3302521109735688</v>
      </c>
      <c r="AJ9">
        <v>0</v>
      </c>
      <c r="AK9">
        <v>0</v>
      </c>
      <c r="AL9">
        <v>538.74601174705515</v>
      </c>
      <c r="AM9">
        <v>238.41607444141195</v>
      </c>
      <c r="AN9">
        <v>0</v>
      </c>
      <c r="AO9">
        <v>1504.3775191529387</v>
      </c>
      <c r="AP9">
        <v>0</v>
      </c>
      <c r="AQ9">
        <v>0</v>
      </c>
      <c r="AR9">
        <v>0</v>
      </c>
      <c r="AS9">
        <v>126.91754235948936</v>
      </c>
      <c r="AT9">
        <v>0</v>
      </c>
      <c r="AU9">
        <v>594.49818406264171</v>
      </c>
      <c r="AV9">
        <v>756.42245694589599</v>
      </c>
      <c r="AW9">
        <v>1795.0623005103187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4.9560424519555495</v>
      </c>
      <c r="BI9">
        <v>0</v>
      </c>
      <c r="BJ9">
        <v>0</v>
      </c>
      <c r="BK9">
        <v>104.37940397304619</v>
      </c>
      <c r="BL9">
        <v>0</v>
      </c>
      <c r="BM9">
        <v>0</v>
      </c>
      <c r="BN9">
        <v>35232.270496580088</v>
      </c>
      <c r="BP9" s="43" t="s">
        <v>244</v>
      </c>
    </row>
    <row r="10" spans="1:68" x14ac:dyDescent="0.3">
      <c r="A10" t="s">
        <v>235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10.048081347465908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0.19892176009071552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11.183003498251507</v>
      </c>
      <c r="AE10">
        <v>0.89940536245971725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22.329411968267848</v>
      </c>
      <c r="BP10" s="43" t="s">
        <v>245</v>
      </c>
    </row>
    <row r="11" spans="1:68" x14ac:dyDescent="0.3">
      <c r="A11" t="s">
        <v>236</v>
      </c>
      <c r="B11">
        <v>2225.170991725618</v>
      </c>
      <c r="C11">
        <v>263.77115174681114</v>
      </c>
      <c r="D11">
        <v>0</v>
      </c>
      <c r="E11">
        <v>33.956123586108262</v>
      </c>
      <c r="F11">
        <v>1025.6362631313953</v>
      </c>
      <c r="G11">
        <v>11.374619915987722</v>
      </c>
      <c r="H11">
        <v>0.67245122165452897</v>
      </c>
      <c r="I11">
        <v>53.242298601311084</v>
      </c>
      <c r="J11">
        <v>2.7645290133216029</v>
      </c>
      <c r="K11">
        <v>242.90426228723021</v>
      </c>
      <c r="L11">
        <v>129.45620098141612</v>
      </c>
      <c r="M11">
        <v>4.4721030216478752</v>
      </c>
      <c r="N11">
        <v>35.439703954825049</v>
      </c>
      <c r="O11">
        <v>187.30936858571042</v>
      </c>
      <c r="P11">
        <v>38.259400083925875</v>
      </c>
      <c r="Q11">
        <v>53.0419715750104</v>
      </c>
      <c r="R11">
        <v>-6.4438791664273216</v>
      </c>
      <c r="S11">
        <v>14.84585547634196</v>
      </c>
      <c r="T11">
        <v>15.95350723282256</v>
      </c>
      <c r="U11">
        <v>28.753361261245757</v>
      </c>
      <c r="V11">
        <v>-8.7156773964360266</v>
      </c>
      <c r="W11">
        <v>3.5005905389877006</v>
      </c>
      <c r="X11">
        <v>28.518508451721839</v>
      </c>
      <c r="Y11">
        <v>0</v>
      </c>
      <c r="Z11">
        <v>0</v>
      </c>
      <c r="AA11">
        <v>0</v>
      </c>
      <c r="AB11">
        <v>99.521236380537303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10.292740993097018</v>
      </c>
      <c r="AM11">
        <v>-2.2669760843889937</v>
      </c>
      <c r="AN11">
        <v>0</v>
      </c>
      <c r="AO11">
        <v>3.8705306537690367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1.5576336550915744</v>
      </c>
      <c r="AV11">
        <v>6.1581355632547394</v>
      </c>
      <c r="AW11">
        <v>-2.0826689902279778</v>
      </c>
      <c r="AX11">
        <v>0</v>
      </c>
      <c r="AY11">
        <v>9.7355834417447991</v>
      </c>
      <c r="AZ11">
        <v>0</v>
      </c>
      <c r="BA11">
        <v>0</v>
      </c>
      <c r="BB11">
        <v>0</v>
      </c>
      <c r="BC11">
        <v>0.91524800199781298</v>
      </c>
      <c r="BD11">
        <v>0</v>
      </c>
      <c r="BE11">
        <v>0</v>
      </c>
      <c r="BF11">
        <v>0</v>
      </c>
      <c r="BG11">
        <v>0</v>
      </c>
      <c r="BH11">
        <v>-0.15685301654602332</v>
      </c>
      <c r="BI11">
        <v>0</v>
      </c>
      <c r="BJ11">
        <v>0</v>
      </c>
      <c r="BK11">
        <v>2.0404314416972538</v>
      </c>
      <c r="BL11">
        <v>0</v>
      </c>
      <c r="BM11">
        <v>0</v>
      </c>
      <c r="BN11">
        <v>4513.4687478702563</v>
      </c>
      <c r="BP11" s="43" t="s">
        <v>246</v>
      </c>
    </row>
    <row r="12" spans="1:68" x14ac:dyDescent="0.3">
      <c r="A12" t="s">
        <v>237</v>
      </c>
      <c r="B12">
        <v>17294.472967392125</v>
      </c>
      <c r="C12">
        <v>41.442787243029471</v>
      </c>
      <c r="D12">
        <v>271.57838246112414</v>
      </c>
      <c r="E12">
        <v>108.48530189893582</v>
      </c>
      <c r="F12">
        <v>14743.876247721155</v>
      </c>
      <c r="G12">
        <v>967.28320931688609</v>
      </c>
      <c r="H12">
        <v>218.47273798453105</v>
      </c>
      <c r="I12">
        <v>1301.0749982208254</v>
      </c>
      <c r="J12">
        <v>0.49069294689701992</v>
      </c>
      <c r="K12">
        <v>3121.9574410952673</v>
      </c>
      <c r="L12">
        <v>16760.463190691185</v>
      </c>
      <c r="M12">
        <v>1834.137118125441</v>
      </c>
      <c r="N12">
        <v>1269.7636945569393</v>
      </c>
      <c r="O12">
        <v>3576.6826899417533</v>
      </c>
      <c r="P12">
        <v>14604.659295894442</v>
      </c>
      <c r="Q12">
        <v>879.29360977607962</v>
      </c>
      <c r="R12">
        <v>982.3433958741814</v>
      </c>
      <c r="S12">
        <v>979.04074763898586</v>
      </c>
      <c r="T12">
        <v>2088.3305794647508</v>
      </c>
      <c r="U12">
        <v>3503.8289364234925</v>
      </c>
      <c r="V12">
        <v>1896.850810926298</v>
      </c>
      <c r="W12">
        <v>517.39279525464542</v>
      </c>
      <c r="X12">
        <v>428.91863362644557</v>
      </c>
      <c r="Y12">
        <v>1094.9153467166554</v>
      </c>
      <c r="Z12">
        <v>0</v>
      </c>
      <c r="AA12">
        <v>3296.7336080300925</v>
      </c>
      <c r="AB12">
        <v>0</v>
      </c>
      <c r="AC12">
        <v>297.34725927771336</v>
      </c>
      <c r="AD12">
        <v>4270.4374976385052</v>
      </c>
      <c r="AE12">
        <v>325.35961124360608</v>
      </c>
      <c r="AF12">
        <v>3907.2693171106766</v>
      </c>
      <c r="AG12">
        <v>3885.8768916356644</v>
      </c>
      <c r="AH12">
        <v>9180.2735470749431</v>
      </c>
      <c r="AI12">
        <v>270.14675517305562</v>
      </c>
      <c r="AJ12">
        <v>106.84699047515601</v>
      </c>
      <c r="AK12">
        <v>0</v>
      </c>
      <c r="AL12">
        <v>57.792530839320641</v>
      </c>
      <c r="AM12">
        <v>290.04066791194032</v>
      </c>
      <c r="AN12">
        <v>138.83396993277623</v>
      </c>
      <c r="AO12">
        <v>348.32155348610729</v>
      </c>
      <c r="AP12">
        <v>352.95765517915606</v>
      </c>
      <c r="AQ12">
        <v>128.12970910386417</v>
      </c>
      <c r="AR12">
        <v>0</v>
      </c>
      <c r="AS12">
        <v>0</v>
      </c>
      <c r="AT12">
        <v>0</v>
      </c>
      <c r="AU12">
        <v>682.37275790644003</v>
      </c>
      <c r="AV12">
        <v>408.80105444481092</v>
      </c>
      <c r="AW12">
        <v>383.74722681329371</v>
      </c>
      <c r="AX12">
        <v>310.66181460289573</v>
      </c>
      <c r="AY12">
        <v>0.91152127834808394</v>
      </c>
      <c r="AZ12">
        <v>1665.4209035593342</v>
      </c>
      <c r="BA12">
        <v>0</v>
      </c>
      <c r="BB12">
        <v>0</v>
      </c>
      <c r="BC12">
        <v>1328.8324226652956</v>
      </c>
      <c r="BD12">
        <v>0</v>
      </c>
      <c r="BE12">
        <v>0</v>
      </c>
      <c r="BF12">
        <v>33.101514960296605</v>
      </c>
      <c r="BG12">
        <v>0</v>
      </c>
      <c r="BH12">
        <v>63.38229524189444</v>
      </c>
      <c r="BI12">
        <v>0</v>
      </c>
      <c r="BJ12">
        <v>0</v>
      </c>
      <c r="BK12">
        <v>0</v>
      </c>
      <c r="BL12">
        <v>241.42891145544797</v>
      </c>
      <c r="BM12">
        <v>0</v>
      </c>
      <c r="BN12">
        <v>120460.78359823268</v>
      </c>
      <c r="BP12" s="43" t="s">
        <v>247</v>
      </c>
    </row>
    <row r="13" spans="1:68" x14ac:dyDescent="0.3">
      <c r="A13" t="s">
        <v>239</v>
      </c>
      <c r="B13">
        <v>35612.055090869515</v>
      </c>
      <c r="C13">
        <v>594.72634353843728</v>
      </c>
      <c r="D13">
        <v>506.93652731905479</v>
      </c>
      <c r="E13">
        <v>143.55980926829568</v>
      </c>
      <c r="F13">
        <v>48561.935202959423</v>
      </c>
      <c r="G13">
        <v>1295.7185394688045</v>
      </c>
      <c r="H13">
        <v>278.69286522538397</v>
      </c>
      <c r="I13">
        <v>1782.9690090821771</v>
      </c>
      <c r="J13">
        <v>3.255221960218623</v>
      </c>
      <c r="K13">
        <v>8185.1403856275811</v>
      </c>
      <c r="L13">
        <v>18292.16044915927</v>
      </c>
      <c r="M13">
        <v>2057.271443840209</v>
      </c>
      <c r="N13">
        <v>1353.0035733530788</v>
      </c>
      <c r="O13">
        <v>4860.3747517484508</v>
      </c>
      <c r="P13">
        <v>14697.032778936098</v>
      </c>
      <c r="Q13">
        <v>1419.0138381371785</v>
      </c>
      <c r="R13">
        <v>1055.6310092560977</v>
      </c>
      <c r="S13">
        <v>1060.759847896602</v>
      </c>
      <c r="T13">
        <v>2331.0092473542827</v>
      </c>
      <c r="U13">
        <v>4775.4005972534942</v>
      </c>
      <c r="V13">
        <v>2036.8339084940164</v>
      </c>
      <c r="W13">
        <v>744.74090730093315</v>
      </c>
      <c r="X13">
        <v>1854.2321878186783</v>
      </c>
      <c r="Y13">
        <v>14867.028215097742</v>
      </c>
      <c r="Z13">
        <v>352.32835395200993</v>
      </c>
      <c r="AA13">
        <v>10185.902566807181</v>
      </c>
      <c r="AB13">
        <v>25794.364441106543</v>
      </c>
      <c r="AC13">
        <v>4336.4960366324885</v>
      </c>
      <c r="AD13">
        <v>7035.1475479859209</v>
      </c>
      <c r="AE13">
        <v>8520.2185712318224</v>
      </c>
      <c r="AF13">
        <v>9928.9864900592274</v>
      </c>
      <c r="AG13">
        <v>3904.777604157528</v>
      </c>
      <c r="AH13">
        <v>17135.961332198924</v>
      </c>
      <c r="AI13">
        <v>668.74955666278879</v>
      </c>
      <c r="AJ13">
        <v>168.38369514346985</v>
      </c>
      <c r="AK13">
        <v>10676.293467383921</v>
      </c>
      <c r="AL13">
        <v>907.62354062758175</v>
      </c>
      <c r="AM13">
        <v>925.95648569499258</v>
      </c>
      <c r="AN13">
        <v>963.1295917303255</v>
      </c>
      <c r="AO13">
        <v>1886.6423424102984</v>
      </c>
      <c r="AP13">
        <v>696.98604056772615</v>
      </c>
      <c r="AQ13">
        <v>1695.9518006680159</v>
      </c>
      <c r="AR13">
        <v>0</v>
      </c>
      <c r="AS13">
        <v>1683.5702297541629</v>
      </c>
      <c r="AT13">
        <v>683.82992978595701</v>
      </c>
      <c r="AU13">
        <v>1465.0115290241549</v>
      </c>
      <c r="AV13">
        <v>1199.7952476950377</v>
      </c>
      <c r="AW13">
        <v>2716.6123979586209</v>
      </c>
      <c r="AX13">
        <v>310.66181460289573</v>
      </c>
      <c r="AY13">
        <v>219.5211332755818</v>
      </c>
      <c r="AZ13">
        <v>2299.9852217659363</v>
      </c>
      <c r="BA13">
        <v>8.1277351158275213</v>
      </c>
      <c r="BB13">
        <v>152.66955853661165</v>
      </c>
      <c r="BC13">
        <v>1403.902678932689</v>
      </c>
      <c r="BD13">
        <v>10800.185718494628</v>
      </c>
      <c r="BE13">
        <v>5410.0452944744375</v>
      </c>
      <c r="BF13">
        <v>5837.6683218481539</v>
      </c>
      <c r="BG13">
        <v>4465.5396298026171</v>
      </c>
      <c r="BH13">
        <v>1161.2798995685646</v>
      </c>
      <c r="BI13">
        <v>2205.4253273667568</v>
      </c>
      <c r="BJ13">
        <v>608.1575121696103</v>
      </c>
      <c r="BK13">
        <v>290.14935100934952</v>
      </c>
      <c r="BL13">
        <v>1012.1766673729659</v>
      </c>
      <c r="BM13">
        <v>0</v>
      </c>
      <c r="BN13">
        <v>318087.69641454046</v>
      </c>
      <c r="BP13" s="43" t="s">
        <v>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D48D7-3794-4064-96F7-FC9C578320C3}">
  <dimension ref="A1:BP13"/>
  <sheetViews>
    <sheetView workbookViewId="0">
      <selection activeCell="BO1" sqref="BO1:BO1048576"/>
    </sheetView>
  </sheetViews>
  <sheetFormatPr baseColWidth="10" defaultRowHeight="14.4" x14ac:dyDescent="0.3"/>
  <cols>
    <col min="1" max="1" width="41.44140625" customWidth="1"/>
    <col min="67" max="67" width="5.77734375" customWidth="1"/>
  </cols>
  <sheetData>
    <row r="1" spans="1:68" x14ac:dyDescent="0.3">
      <c r="A1" s="2" t="s">
        <v>251</v>
      </c>
    </row>
    <row r="2" spans="1:68" ht="15.6" x14ac:dyDescent="0.35">
      <c r="A2" s="36" t="s">
        <v>238</v>
      </c>
    </row>
    <row r="4" spans="1:68" s="2" customFormat="1" x14ac:dyDescent="0.3">
      <c r="A4" s="2" t="s">
        <v>249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2" t="s">
        <v>15</v>
      </c>
      <c r="R4" s="2" t="s">
        <v>16</v>
      </c>
      <c r="S4" s="2" t="s">
        <v>17</v>
      </c>
      <c r="T4" s="2" t="s">
        <v>18</v>
      </c>
      <c r="U4" s="2" t="s">
        <v>19</v>
      </c>
      <c r="V4" s="2" t="s">
        <v>20</v>
      </c>
      <c r="W4" s="2" t="s">
        <v>21</v>
      </c>
      <c r="X4" s="2" t="s">
        <v>22</v>
      </c>
      <c r="Y4" s="2" t="s">
        <v>23</v>
      </c>
      <c r="Z4" s="2" t="s">
        <v>24</v>
      </c>
      <c r="AA4" s="2" t="s">
        <v>25</v>
      </c>
      <c r="AB4" s="2" t="s">
        <v>26</v>
      </c>
      <c r="AC4" s="2" t="s">
        <v>27</v>
      </c>
      <c r="AD4" s="2" t="s">
        <v>28</v>
      </c>
      <c r="AE4" s="2" t="s">
        <v>29</v>
      </c>
      <c r="AF4" s="2" t="s">
        <v>30</v>
      </c>
      <c r="AG4" s="2" t="s">
        <v>31</v>
      </c>
      <c r="AH4" s="2" t="s">
        <v>32</v>
      </c>
      <c r="AI4" s="2" t="s">
        <v>33</v>
      </c>
      <c r="AJ4" s="2" t="s">
        <v>34</v>
      </c>
      <c r="AK4" s="2" t="s">
        <v>35</v>
      </c>
      <c r="AL4" s="2" t="s">
        <v>36</v>
      </c>
      <c r="AM4" s="2" t="s">
        <v>37</v>
      </c>
      <c r="AN4" s="2" t="s">
        <v>38</v>
      </c>
      <c r="AO4" s="2" t="s">
        <v>39</v>
      </c>
      <c r="AP4" s="2" t="s">
        <v>40</v>
      </c>
      <c r="AQ4" s="2" t="s">
        <v>41</v>
      </c>
      <c r="AR4" s="2" t="s">
        <v>42</v>
      </c>
      <c r="AS4" s="2" t="s">
        <v>43</v>
      </c>
      <c r="AT4" s="2" t="s">
        <v>44</v>
      </c>
      <c r="AU4" s="2" t="s">
        <v>45</v>
      </c>
      <c r="AV4" s="2" t="s">
        <v>46</v>
      </c>
      <c r="AW4" s="2" t="s">
        <v>47</v>
      </c>
      <c r="AX4" s="2" t="s">
        <v>48</v>
      </c>
      <c r="AY4" s="2" t="s">
        <v>49</v>
      </c>
      <c r="AZ4" s="2" t="s">
        <v>50</v>
      </c>
      <c r="BA4" s="2" t="s">
        <v>51</v>
      </c>
      <c r="BB4" s="2" t="s">
        <v>52</v>
      </c>
      <c r="BC4" s="2" t="s">
        <v>53</v>
      </c>
      <c r="BD4" s="2" t="s">
        <v>54</v>
      </c>
      <c r="BE4" s="2" t="s">
        <v>55</v>
      </c>
      <c r="BF4" s="2" t="s">
        <v>56</v>
      </c>
      <c r="BG4" s="2" t="s">
        <v>57</v>
      </c>
      <c r="BH4" s="2" t="s">
        <v>58</v>
      </c>
      <c r="BI4" s="2" t="s">
        <v>59</v>
      </c>
      <c r="BJ4" s="2" t="s">
        <v>60</v>
      </c>
      <c r="BK4" s="2" t="s">
        <v>61</v>
      </c>
      <c r="BL4" s="2" t="s">
        <v>62</v>
      </c>
      <c r="BM4" s="2" t="s">
        <v>63</v>
      </c>
      <c r="BN4" s="2" t="s">
        <v>64</v>
      </c>
      <c r="BP4" s="44" t="s">
        <v>240</v>
      </c>
    </row>
    <row r="5" spans="1:68" s="2" customFormat="1" ht="134.4" customHeight="1" x14ac:dyDescent="0.3">
      <c r="B5" s="33" t="s">
        <v>167</v>
      </c>
      <c r="C5" s="33" t="s">
        <v>168</v>
      </c>
      <c r="D5" s="33" t="s">
        <v>169</v>
      </c>
      <c r="E5" s="33" t="s">
        <v>170</v>
      </c>
      <c r="F5" s="33" t="s">
        <v>171</v>
      </c>
      <c r="G5" s="33" t="s">
        <v>172</v>
      </c>
      <c r="H5" s="33" t="s">
        <v>173</v>
      </c>
      <c r="I5" s="33" t="s">
        <v>174</v>
      </c>
      <c r="J5" s="33" t="s">
        <v>175</v>
      </c>
      <c r="K5" s="33" t="s">
        <v>176</v>
      </c>
      <c r="L5" s="33" t="s">
        <v>177</v>
      </c>
      <c r="M5" s="33" t="s">
        <v>178</v>
      </c>
      <c r="N5" s="33" t="s">
        <v>179</v>
      </c>
      <c r="O5" s="33" t="s">
        <v>180</v>
      </c>
      <c r="P5" s="33" t="s">
        <v>181</v>
      </c>
      <c r="Q5" s="33" t="s">
        <v>182</v>
      </c>
      <c r="R5" s="33" t="s">
        <v>183</v>
      </c>
      <c r="S5" s="33" t="s">
        <v>184</v>
      </c>
      <c r="T5" s="33" t="s">
        <v>185</v>
      </c>
      <c r="U5" s="33" t="s">
        <v>186</v>
      </c>
      <c r="V5" s="33" t="s">
        <v>187</v>
      </c>
      <c r="W5" s="33" t="s">
        <v>188</v>
      </c>
      <c r="X5" s="33" t="s">
        <v>189</v>
      </c>
      <c r="Y5" s="33" t="s">
        <v>190</v>
      </c>
      <c r="Z5" s="33" t="s">
        <v>191</v>
      </c>
      <c r="AA5" s="33" t="s">
        <v>192</v>
      </c>
      <c r="AB5" s="33" t="s">
        <v>193</v>
      </c>
      <c r="AC5" s="33" t="s">
        <v>194</v>
      </c>
      <c r="AD5" s="33" t="s">
        <v>195</v>
      </c>
      <c r="AE5" s="33" t="s">
        <v>196</v>
      </c>
      <c r="AF5" s="33" t="s">
        <v>197</v>
      </c>
      <c r="AG5" s="33" t="s">
        <v>198</v>
      </c>
      <c r="AH5" s="33" t="s">
        <v>199</v>
      </c>
      <c r="AI5" s="33" t="s">
        <v>200</v>
      </c>
      <c r="AJ5" s="33" t="s">
        <v>201</v>
      </c>
      <c r="AK5" s="33" t="s">
        <v>202</v>
      </c>
      <c r="AL5" s="33" t="s">
        <v>203</v>
      </c>
      <c r="AM5" s="33" t="s">
        <v>204</v>
      </c>
      <c r="AN5" s="33" t="s">
        <v>205</v>
      </c>
      <c r="AO5" s="33" t="s">
        <v>206</v>
      </c>
      <c r="AP5" s="33" t="s">
        <v>207</v>
      </c>
      <c r="AQ5" s="33" t="s">
        <v>208</v>
      </c>
      <c r="AR5" s="33" t="s">
        <v>209</v>
      </c>
      <c r="AS5" s="33" t="s">
        <v>210</v>
      </c>
      <c r="AT5" s="33" t="s">
        <v>211</v>
      </c>
      <c r="AU5" s="33" t="s">
        <v>212</v>
      </c>
      <c r="AV5" s="33" t="s">
        <v>213</v>
      </c>
      <c r="AW5" s="33" t="s">
        <v>214</v>
      </c>
      <c r="AX5" s="33" t="s">
        <v>215</v>
      </c>
      <c r="AY5" s="33" t="s">
        <v>216</v>
      </c>
      <c r="AZ5" s="33" t="s">
        <v>217</v>
      </c>
      <c r="BA5" s="33" t="s">
        <v>218</v>
      </c>
      <c r="BB5" s="33" t="s">
        <v>219</v>
      </c>
      <c r="BC5" s="33" t="s">
        <v>220</v>
      </c>
      <c r="BD5" s="33" t="s">
        <v>221</v>
      </c>
      <c r="BE5" s="33" t="s">
        <v>222</v>
      </c>
      <c r="BF5" s="33" t="s">
        <v>223</v>
      </c>
      <c r="BG5" s="33" t="s">
        <v>224</v>
      </c>
      <c r="BH5" s="33" t="s">
        <v>225</v>
      </c>
      <c r="BI5" s="33" t="s">
        <v>226</v>
      </c>
      <c r="BJ5" s="33" t="s">
        <v>227</v>
      </c>
      <c r="BK5" s="33" t="s">
        <v>228</v>
      </c>
      <c r="BL5" s="33" t="s">
        <v>229</v>
      </c>
      <c r="BM5" s="33" t="s">
        <v>230</v>
      </c>
    </row>
    <row r="6" spans="1:68" x14ac:dyDescent="0.3">
      <c r="A6" t="s">
        <v>231</v>
      </c>
      <c r="B6">
        <v>14459.257801488076</v>
      </c>
      <c r="C6">
        <v>130.57208461010165</v>
      </c>
      <c r="D6">
        <v>458.13198938169029</v>
      </c>
      <c r="E6">
        <v>1.5106840482483705</v>
      </c>
      <c r="F6">
        <v>32055.546562441363</v>
      </c>
      <c r="G6">
        <v>6087.3886332736929</v>
      </c>
      <c r="H6">
        <v>157.53488180620718</v>
      </c>
      <c r="I6">
        <v>1347.8944504685596</v>
      </c>
      <c r="J6">
        <v>0</v>
      </c>
      <c r="K6">
        <v>50815.712935368982</v>
      </c>
      <c r="L6">
        <v>4432.1132462123251</v>
      </c>
      <c r="M6">
        <v>1428.0650419388894</v>
      </c>
      <c r="N6">
        <v>981.63077366966002</v>
      </c>
      <c r="O6">
        <v>1671.6994791424661</v>
      </c>
      <c r="P6">
        <v>68.281100411254627</v>
      </c>
      <c r="Q6">
        <v>1137.893332911075</v>
      </c>
      <c r="R6">
        <v>2290.9828765014377</v>
      </c>
      <c r="S6">
        <v>2221.5321116812074</v>
      </c>
      <c r="T6">
        <v>153.82688920497532</v>
      </c>
      <c r="U6">
        <v>11917.116308895427</v>
      </c>
      <c r="V6">
        <v>816.56580536272838</v>
      </c>
      <c r="W6">
        <v>3940.5654246475369</v>
      </c>
      <c r="X6">
        <v>74.079974865426891</v>
      </c>
      <c r="Y6">
        <v>14132.253407543769</v>
      </c>
      <c r="Z6">
        <v>288.1434869328852</v>
      </c>
      <c r="AA6">
        <v>1305.4883578066972</v>
      </c>
      <c r="AB6">
        <v>2172.0967072627845</v>
      </c>
      <c r="AC6">
        <v>2406.729534488622</v>
      </c>
      <c r="AD6">
        <v>2561.8697495799056</v>
      </c>
      <c r="AE6">
        <v>11256.956462950398</v>
      </c>
      <c r="AF6">
        <v>2942.1681261048093</v>
      </c>
      <c r="AG6">
        <v>1127.9736406052396</v>
      </c>
      <c r="AH6">
        <v>12373.028438909776</v>
      </c>
      <c r="AI6">
        <v>1677.5642518004906</v>
      </c>
      <c r="AJ6">
        <v>69.819565145953575</v>
      </c>
      <c r="AK6">
        <v>8456.6382853067371</v>
      </c>
      <c r="AL6">
        <v>745.23566582602791</v>
      </c>
      <c r="AM6">
        <v>329.23112198138426</v>
      </c>
      <c r="AN6">
        <v>2399.1888686116481</v>
      </c>
      <c r="AO6">
        <v>89.127718788710538</v>
      </c>
      <c r="AP6">
        <v>440.22585537927222</v>
      </c>
      <c r="AQ6">
        <v>1738.7454920963532</v>
      </c>
      <c r="AR6">
        <v>0</v>
      </c>
      <c r="AS6">
        <v>1228.4306182018888</v>
      </c>
      <c r="AT6">
        <v>0</v>
      </c>
      <c r="AU6">
        <v>325.30040086975112</v>
      </c>
      <c r="AV6">
        <v>96.856189951180056</v>
      </c>
      <c r="AW6">
        <v>0</v>
      </c>
      <c r="AX6">
        <v>0</v>
      </c>
      <c r="AY6">
        <v>405.47917333187587</v>
      </c>
      <c r="AZ6">
        <v>263.04788676283198</v>
      </c>
      <c r="BA6">
        <v>6.0354810712014437</v>
      </c>
      <c r="BB6">
        <v>340.70885385644402</v>
      </c>
      <c r="BC6">
        <v>105.48270590313386</v>
      </c>
      <c r="BD6">
        <v>14.7954219849778</v>
      </c>
      <c r="BE6">
        <v>252.99857459485972</v>
      </c>
      <c r="BF6">
        <v>1117.3855291643008</v>
      </c>
      <c r="BG6">
        <v>567.3361689591859</v>
      </c>
      <c r="BH6">
        <v>746.95229465705575</v>
      </c>
      <c r="BI6">
        <v>793.74644112947647</v>
      </c>
      <c r="BJ6">
        <v>0</v>
      </c>
      <c r="BK6">
        <v>601.39336811791111</v>
      </c>
      <c r="BL6">
        <v>984.57807559276887</v>
      </c>
      <c r="BM6">
        <v>0</v>
      </c>
      <c r="BN6">
        <v>211010.91430960156</v>
      </c>
      <c r="BP6" s="43" t="s">
        <v>241</v>
      </c>
    </row>
    <row r="7" spans="1:68" x14ac:dyDescent="0.3">
      <c r="A7" t="s">
        <v>232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133.95611860067694</v>
      </c>
      <c r="BF7">
        <v>0</v>
      </c>
      <c r="BG7">
        <v>591.24284511801284</v>
      </c>
      <c r="BH7">
        <v>152.63526463180119</v>
      </c>
      <c r="BI7">
        <v>386.72966367497594</v>
      </c>
      <c r="BJ7">
        <v>658.47761470150635</v>
      </c>
      <c r="BK7">
        <v>0</v>
      </c>
      <c r="BL7">
        <v>0</v>
      </c>
      <c r="BM7">
        <v>0</v>
      </c>
      <c r="BN7">
        <v>1923.0415067269732</v>
      </c>
      <c r="BP7" s="43" t="s">
        <v>242</v>
      </c>
    </row>
    <row r="8" spans="1:68" x14ac:dyDescent="0.3">
      <c r="A8" t="s">
        <v>233</v>
      </c>
      <c r="B8">
        <v>0</v>
      </c>
      <c r="C8">
        <v>0</v>
      </c>
      <c r="D8">
        <v>0</v>
      </c>
      <c r="E8">
        <v>0</v>
      </c>
      <c r="F8">
        <v>63.171398107471497</v>
      </c>
      <c r="G8">
        <v>12.004616653090304</v>
      </c>
      <c r="H8">
        <v>0</v>
      </c>
      <c r="I8">
        <v>0</v>
      </c>
      <c r="J8">
        <v>0</v>
      </c>
      <c r="K8">
        <v>0</v>
      </c>
      <c r="L8">
        <v>99.150228866075224</v>
      </c>
      <c r="M8">
        <v>2972.1436696017945</v>
      </c>
      <c r="N8">
        <v>0</v>
      </c>
      <c r="O8">
        <v>0</v>
      </c>
      <c r="P8">
        <v>0</v>
      </c>
      <c r="Q8">
        <v>0</v>
      </c>
      <c r="R8">
        <v>30.03660335522024</v>
      </c>
      <c r="S8">
        <v>0</v>
      </c>
      <c r="T8">
        <v>0</v>
      </c>
      <c r="U8">
        <v>0</v>
      </c>
      <c r="V8">
        <v>23.256005618271569</v>
      </c>
      <c r="W8">
        <v>717.85052277612647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367.34084996104247</v>
      </c>
      <c r="AE8">
        <v>953.34011389844318</v>
      </c>
      <c r="AF8">
        <v>353.67859132014348</v>
      </c>
      <c r="AG8">
        <v>1.2553052812659367</v>
      </c>
      <c r="AH8">
        <v>11.296775187712019</v>
      </c>
      <c r="AI8">
        <v>5.0148392261587498</v>
      </c>
      <c r="AJ8">
        <v>0</v>
      </c>
      <c r="AK8">
        <v>74.197656632469958</v>
      </c>
      <c r="AL8">
        <v>0</v>
      </c>
      <c r="AM8">
        <v>407.83272211919592</v>
      </c>
      <c r="AN8">
        <v>0</v>
      </c>
      <c r="AO8">
        <v>0</v>
      </c>
      <c r="AP8">
        <v>0</v>
      </c>
      <c r="AQ8">
        <v>0</v>
      </c>
      <c r="AR8">
        <v>0</v>
      </c>
      <c r="AS8">
        <v>288.86739872254839</v>
      </c>
      <c r="AT8">
        <v>0</v>
      </c>
      <c r="AU8">
        <v>0</v>
      </c>
      <c r="AV8">
        <v>0</v>
      </c>
      <c r="AW8">
        <v>873.2467011916616</v>
      </c>
      <c r="AX8">
        <v>0</v>
      </c>
      <c r="AY8">
        <v>0</v>
      </c>
      <c r="AZ8">
        <v>62.01094939578374</v>
      </c>
      <c r="BA8">
        <v>0</v>
      </c>
      <c r="BB8">
        <v>0</v>
      </c>
      <c r="BC8">
        <v>0</v>
      </c>
      <c r="BD8">
        <v>3863.9677578202622</v>
      </c>
      <c r="BE8">
        <v>3034.9155157072346</v>
      </c>
      <c r="BF8">
        <v>4801.9513947697114</v>
      </c>
      <c r="BG8">
        <v>814.73126398858199</v>
      </c>
      <c r="BH8">
        <v>724.55553586112899</v>
      </c>
      <c r="BI8">
        <v>725.3804095021784</v>
      </c>
      <c r="BJ8">
        <v>11.338292133453654</v>
      </c>
      <c r="BK8">
        <v>0</v>
      </c>
      <c r="BL8">
        <v>22.628777657682846</v>
      </c>
      <c r="BM8">
        <v>0</v>
      </c>
      <c r="BN8">
        <v>21315.163895354708</v>
      </c>
      <c r="BP8" s="43" t="s">
        <v>243</v>
      </c>
    </row>
    <row r="9" spans="1:68" x14ac:dyDescent="0.3">
      <c r="A9" t="s">
        <v>234</v>
      </c>
      <c r="B9">
        <v>599.35691736767899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186.3303129622393</v>
      </c>
      <c r="Q9">
        <v>1571.6725061657489</v>
      </c>
      <c r="R9">
        <v>2289.5683120656158</v>
      </c>
      <c r="S9">
        <v>947.1724776746953</v>
      </c>
      <c r="T9">
        <v>4129.3241864940719</v>
      </c>
      <c r="U9">
        <v>6179.2454746685025</v>
      </c>
      <c r="V9">
        <v>2551.406105638504</v>
      </c>
      <c r="W9">
        <v>1018.3910518636706</v>
      </c>
      <c r="X9">
        <v>5086.3255035603752</v>
      </c>
      <c r="Y9">
        <v>0</v>
      </c>
      <c r="Z9">
        <v>0</v>
      </c>
      <c r="AA9">
        <v>0</v>
      </c>
      <c r="AB9">
        <v>26893.201843543815</v>
      </c>
      <c r="AC9">
        <v>542.19867028391616</v>
      </c>
      <c r="AD9">
        <v>1329.5280758894812</v>
      </c>
      <c r="AE9">
        <v>157.91528519383516</v>
      </c>
      <c r="AF9">
        <v>302.16948855765435</v>
      </c>
      <c r="AG9">
        <v>11.029513567470673</v>
      </c>
      <c r="AH9">
        <v>24.354887932185012</v>
      </c>
      <c r="AI9">
        <v>43.725968925868145</v>
      </c>
      <c r="AJ9">
        <v>0</v>
      </c>
      <c r="AK9">
        <v>0</v>
      </c>
      <c r="AL9">
        <v>1312.6696306842875</v>
      </c>
      <c r="AM9">
        <v>396.21961617595042</v>
      </c>
      <c r="AN9">
        <v>0</v>
      </c>
      <c r="AO9">
        <v>4382.8140770531636</v>
      </c>
      <c r="AP9">
        <v>0</v>
      </c>
      <c r="AQ9">
        <v>0</v>
      </c>
      <c r="AR9">
        <v>0</v>
      </c>
      <c r="AS9">
        <v>123.70886382965648</v>
      </c>
      <c r="AT9">
        <v>0</v>
      </c>
      <c r="AU9">
        <v>1070.8235125456602</v>
      </c>
      <c r="AV9">
        <v>1748.8290541608103</v>
      </c>
      <c r="AW9">
        <v>4658.7318729225626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10.192855588618171</v>
      </c>
      <c r="BI9">
        <v>0</v>
      </c>
      <c r="BJ9">
        <v>0</v>
      </c>
      <c r="BK9">
        <v>341.66029945889227</v>
      </c>
      <c r="BL9">
        <v>0</v>
      </c>
      <c r="BM9">
        <v>0</v>
      </c>
      <c r="BN9">
        <v>67908.566364774902</v>
      </c>
      <c r="BP9" s="43" t="s">
        <v>244</v>
      </c>
    </row>
    <row r="10" spans="1:68" x14ac:dyDescent="0.3">
      <c r="A10" t="s">
        <v>235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370.70331840120105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83.365441847453255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17.296180016624614</v>
      </c>
      <c r="AE10">
        <v>1.3575898195005354</v>
      </c>
      <c r="AF10">
        <v>0.40112590653720509</v>
      </c>
      <c r="AG10">
        <v>0</v>
      </c>
      <c r="AH10">
        <v>2.4502925823978786E-2</v>
      </c>
      <c r="AI10">
        <v>4.9196092013037304E-2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473.19735500915374</v>
      </c>
      <c r="BP10" s="43" t="s">
        <v>245</v>
      </c>
    </row>
    <row r="11" spans="1:68" x14ac:dyDescent="0.3">
      <c r="A11" t="s">
        <v>236</v>
      </c>
      <c r="B11">
        <v>837.82772854178722</v>
      </c>
      <c r="C11">
        <v>118.9606121316115</v>
      </c>
      <c r="D11">
        <v>0</v>
      </c>
      <c r="E11">
        <v>-109.51765946768127</v>
      </c>
      <c r="F11">
        <v>906.39825427150538</v>
      </c>
      <c r="G11">
        <v>266.36039571438101</v>
      </c>
      <c r="H11">
        <v>1.5821643403483052</v>
      </c>
      <c r="I11">
        <v>188.24681947741797</v>
      </c>
      <c r="J11">
        <v>5.3072599536934764</v>
      </c>
      <c r="K11">
        <v>2570.1484181479836</v>
      </c>
      <c r="L11">
        <v>376.03304612403196</v>
      </c>
      <c r="M11">
        <v>115.12345230247548</v>
      </c>
      <c r="N11">
        <v>352.97745341658981</v>
      </c>
      <c r="O11">
        <v>166.7826711075561</v>
      </c>
      <c r="P11">
        <v>243.96037161473424</v>
      </c>
      <c r="Q11">
        <v>344.14889675095037</v>
      </c>
      <c r="R11">
        <v>489.35437013588614</v>
      </c>
      <c r="S11">
        <v>648.03680399441339</v>
      </c>
      <c r="T11">
        <v>301.46305967300003</v>
      </c>
      <c r="U11">
        <v>416.44399993804893</v>
      </c>
      <c r="V11">
        <v>-13.647425270742628</v>
      </c>
      <c r="W11">
        <v>185.72361633707709</v>
      </c>
      <c r="X11">
        <v>105.30458566199997</v>
      </c>
      <c r="Y11">
        <v>0</v>
      </c>
      <c r="Z11">
        <v>0</v>
      </c>
      <c r="AA11">
        <v>0</v>
      </c>
      <c r="AB11">
        <v>112.57567529488746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25.302768480672167</v>
      </c>
      <c r="AM11">
        <v>-4.7339745824651267</v>
      </c>
      <c r="AN11">
        <v>0</v>
      </c>
      <c r="AO11">
        <v>11.734445245244496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2.5721342238297935</v>
      </c>
      <c r="AV11">
        <v>15.139641145703957</v>
      </c>
      <c r="AW11">
        <v>-6.3627444451183361</v>
      </c>
      <c r="AX11">
        <v>0</v>
      </c>
      <c r="AY11">
        <v>18.666311995704653</v>
      </c>
      <c r="AZ11">
        <v>0</v>
      </c>
      <c r="BA11">
        <v>0</v>
      </c>
      <c r="BB11">
        <v>0</v>
      </c>
      <c r="BC11">
        <v>1.0838600782053902</v>
      </c>
      <c r="BD11">
        <v>0</v>
      </c>
      <c r="BE11">
        <v>0</v>
      </c>
      <c r="BF11">
        <v>0</v>
      </c>
      <c r="BG11">
        <v>0</v>
      </c>
      <c r="BH11">
        <v>-0.27754405249797609</v>
      </c>
      <c r="BI11">
        <v>0</v>
      </c>
      <c r="BJ11">
        <v>0</v>
      </c>
      <c r="BK11">
        <v>6.6788503369461996</v>
      </c>
      <c r="BL11">
        <v>0</v>
      </c>
      <c r="BM11">
        <v>0</v>
      </c>
      <c r="BN11">
        <v>8699.3983186181831</v>
      </c>
      <c r="BP11" s="43" t="s">
        <v>246</v>
      </c>
    </row>
    <row r="12" spans="1:68" x14ac:dyDescent="0.3">
      <c r="A12" t="s">
        <v>237</v>
      </c>
      <c r="B12">
        <v>2549.200180254692</v>
      </c>
      <c r="C12">
        <v>16.035693491647791</v>
      </c>
      <c r="D12">
        <v>113.94966451169932</v>
      </c>
      <c r="E12">
        <v>2978.849152890949</v>
      </c>
      <c r="F12">
        <v>8584.1722753312497</v>
      </c>
      <c r="G12">
        <v>8926.6509920536682</v>
      </c>
      <c r="H12">
        <v>223.71403275169627</v>
      </c>
      <c r="I12">
        <v>1180.1191189274984</v>
      </c>
      <c r="J12">
        <v>1.0121870924374683</v>
      </c>
      <c r="K12">
        <v>13334.713193310061</v>
      </c>
      <c r="L12">
        <v>16542.764338692235</v>
      </c>
      <c r="M12">
        <v>3873.9062542384218</v>
      </c>
      <c r="N12">
        <v>3644.4850490073345</v>
      </c>
      <c r="O12">
        <v>1100.1245088019955</v>
      </c>
      <c r="P12">
        <v>11464.479235619952</v>
      </c>
      <c r="Q12">
        <v>3025.0572197474239</v>
      </c>
      <c r="R12">
        <v>5619.6144941033253</v>
      </c>
      <c r="S12">
        <v>5411.7013803010777</v>
      </c>
      <c r="T12">
        <v>7475.8541432393522</v>
      </c>
      <c r="U12">
        <v>11604.060600522565</v>
      </c>
      <c r="V12">
        <v>15064.099199579576</v>
      </c>
      <c r="W12">
        <v>2836.0667584931689</v>
      </c>
      <c r="X12">
        <v>1363.8192877266213</v>
      </c>
      <c r="Y12">
        <v>1123.5473661513311</v>
      </c>
      <c r="Z12">
        <v>0</v>
      </c>
      <c r="AA12">
        <v>456.56459889054423</v>
      </c>
      <c r="AB12">
        <v>0</v>
      </c>
      <c r="AC12">
        <v>217.08923533886548</v>
      </c>
      <c r="AD12">
        <v>6604.8674419576191</v>
      </c>
      <c r="AE12">
        <v>491.10769663746015</v>
      </c>
      <c r="AF12">
        <v>1919.8389478132958</v>
      </c>
      <c r="AG12">
        <v>5960.4645269577086</v>
      </c>
      <c r="AH12">
        <v>2546.7500680681842</v>
      </c>
      <c r="AI12">
        <v>1071.911368151598</v>
      </c>
      <c r="AJ12">
        <v>68.220390706110763</v>
      </c>
      <c r="AK12">
        <v>0</v>
      </c>
      <c r="AL12">
        <v>129.28494605313199</v>
      </c>
      <c r="AM12">
        <v>435.88295537624333</v>
      </c>
      <c r="AN12">
        <v>356.17368703589312</v>
      </c>
      <c r="AO12">
        <v>701.47051890308342</v>
      </c>
      <c r="AP12">
        <v>405.62640479167311</v>
      </c>
      <c r="AQ12">
        <v>137.32576776588709</v>
      </c>
      <c r="AR12">
        <v>0</v>
      </c>
      <c r="AS12">
        <v>0</v>
      </c>
      <c r="AT12">
        <v>0</v>
      </c>
      <c r="AU12">
        <v>954.79394523342035</v>
      </c>
      <c r="AV12">
        <v>595.28576383882023</v>
      </c>
      <c r="AW12">
        <v>620.69823196000391</v>
      </c>
      <c r="AX12">
        <v>430.62190577163835</v>
      </c>
      <c r="AY12">
        <v>1.7386380792749612</v>
      </c>
      <c r="AZ12">
        <v>823.18983624064879</v>
      </c>
      <c r="BA12">
        <v>0</v>
      </c>
      <c r="BB12">
        <v>0</v>
      </c>
      <c r="BC12">
        <v>1573.6373206038493</v>
      </c>
      <c r="BD12">
        <v>0</v>
      </c>
      <c r="BE12">
        <v>0</v>
      </c>
      <c r="BF12">
        <v>33.210192979772778</v>
      </c>
      <c r="BG12">
        <v>0</v>
      </c>
      <c r="BH12">
        <v>91.347093401517839</v>
      </c>
      <c r="BI12">
        <v>0</v>
      </c>
      <c r="BJ12">
        <v>0</v>
      </c>
      <c r="BK12">
        <v>0</v>
      </c>
      <c r="BL12">
        <v>158.47327984843315</v>
      </c>
      <c r="BM12">
        <v>0</v>
      </c>
      <c r="BN12">
        <v>154843.57108924465</v>
      </c>
      <c r="BP12" s="43" t="s">
        <v>247</v>
      </c>
    </row>
    <row r="13" spans="1:68" x14ac:dyDescent="0.3">
      <c r="A13" t="s">
        <v>239</v>
      </c>
      <c r="B13">
        <v>18445.642627652232</v>
      </c>
      <c r="C13">
        <v>265.56839023336101</v>
      </c>
      <c r="D13">
        <v>572.08165389338967</v>
      </c>
      <c r="E13">
        <v>2870.8421774715152</v>
      </c>
      <c r="F13">
        <v>41609.288490151594</v>
      </c>
      <c r="G13">
        <v>15292.404637694834</v>
      </c>
      <c r="H13">
        <v>382.83107889825163</v>
      </c>
      <c r="I13">
        <v>2716.2651217710163</v>
      </c>
      <c r="J13">
        <v>6.3194470461309464</v>
      </c>
      <c r="K13">
        <v>66720.574546827003</v>
      </c>
      <c r="L13">
        <v>21450.067231065193</v>
      </c>
      <c r="M13">
        <v>8389.2399010260779</v>
      </c>
      <c r="N13">
        <v>4979.0932760935848</v>
      </c>
      <c r="O13">
        <v>2938.6066590520172</v>
      </c>
      <c r="P13">
        <v>12333.75433900938</v>
      </c>
      <c r="Q13">
        <v>6078.7719555751983</v>
      </c>
      <c r="R13">
        <v>10719.559253962125</v>
      </c>
      <c r="S13">
        <v>9228.4398746774277</v>
      </c>
      <c r="T13">
        <v>12060.468278611397</v>
      </c>
      <c r="U13">
        <v>30116.869683767007</v>
      </c>
      <c r="V13">
        <v>18441.674945051374</v>
      </c>
      <c r="W13">
        <v>8781.9612931393222</v>
      </c>
      <c r="X13">
        <v>6629.5293518144235</v>
      </c>
      <c r="Y13">
        <v>15255.800773695095</v>
      </c>
      <c r="Z13">
        <v>288.1434869328852</v>
      </c>
      <c r="AA13">
        <v>1762.0529566972409</v>
      </c>
      <c r="AB13">
        <v>29177.872998449631</v>
      </c>
      <c r="AC13">
        <v>3166.0174401114032</v>
      </c>
      <c r="AD13">
        <v>10880.9031896042</v>
      </c>
      <c r="AE13">
        <v>12860.677148499639</v>
      </c>
      <c r="AF13">
        <v>5518.2528508011073</v>
      </c>
      <c r="AG13">
        <v>7100.7194396287214</v>
      </c>
      <c r="AH13">
        <v>14955.451731300163</v>
      </c>
      <c r="AI13">
        <v>2798.2619771213499</v>
      </c>
      <c r="AJ13">
        <v>138.03995585206434</v>
      </c>
      <c r="AK13">
        <v>8530.8359419392091</v>
      </c>
      <c r="AL13">
        <v>2212.4930110441196</v>
      </c>
      <c r="AM13">
        <v>1564.430990703079</v>
      </c>
      <c r="AN13">
        <v>2755.3625556475413</v>
      </c>
      <c r="AO13">
        <v>5185.1447896508116</v>
      </c>
      <c r="AP13">
        <v>845.85226017094544</v>
      </c>
      <c r="AQ13">
        <v>1876.0712598622406</v>
      </c>
      <c r="AR13">
        <v>0</v>
      </c>
      <c r="AS13">
        <v>1641.0068807540938</v>
      </c>
      <c r="AT13">
        <v>0</v>
      </c>
      <c r="AU13">
        <v>2353.4899928726609</v>
      </c>
      <c r="AV13">
        <v>2456.1101244769993</v>
      </c>
      <c r="AW13">
        <v>6146.3121299533641</v>
      </c>
      <c r="AX13">
        <v>430.62190577163835</v>
      </c>
      <c r="AY13">
        <v>425.88412340685562</v>
      </c>
      <c r="AZ13">
        <v>1148.2486723992645</v>
      </c>
      <c r="BA13">
        <v>6.0354810712014437</v>
      </c>
      <c r="BB13">
        <v>340.70885385644402</v>
      </c>
      <c r="BC13">
        <v>1680.2038865851889</v>
      </c>
      <c r="BD13">
        <v>3878.7631798052398</v>
      </c>
      <c r="BE13">
        <v>3421.8702089027724</v>
      </c>
      <c r="BF13">
        <v>5952.5459625663598</v>
      </c>
      <c r="BG13">
        <v>1973.3102780657796</v>
      </c>
      <c r="BH13">
        <v>1725.4055000876242</v>
      </c>
      <c r="BI13">
        <v>1905.856514306631</v>
      </c>
      <c r="BJ13">
        <v>669.81590683496006</v>
      </c>
      <c r="BK13">
        <v>949.73251791374969</v>
      </c>
      <c r="BL13">
        <v>1165.6785319672049</v>
      </c>
      <c r="BM13">
        <v>0</v>
      </c>
      <c r="BN13">
        <v>466173.8396237932</v>
      </c>
      <c r="BP13" s="43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Contenu</vt:lpstr>
      <vt:lpstr>Emplois Finals 2019</vt:lpstr>
      <vt:lpstr>CA branche 2019</vt:lpstr>
      <vt:lpstr>emGES_dtot_typ_FR19_NGC</vt:lpstr>
      <vt:lpstr>emGES_dtot_typ_FR19</vt:lpstr>
      <vt:lpstr>emGES_dom_dtot_typ_FR19</vt:lpstr>
      <vt:lpstr>emGES_imp_hWO_dtot_typ_FR19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Association Bilan Carbone</dc:creator>
  <cp:lastModifiedBy>Benjamin B | ABC</cp:lastModifiedBy>
  <cp:lastPrinted>2023-08-07T15:38:41Z</cp:lastPrinted>
  <dcterms:created xsi:type="dcterms:W3CDTF">2023-08-07T12:57:44Z</dcterms:created>
  <dcterms:modified xsi:type="dcterms:W3CDTF">2024-03-04T14:03:33Z</dcterms:modified>
</cp:coreProperties>
</file>